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7" activeTab="0"/>
  </bookViews>
  <sheets>
    <sheet name="PAY" sheetId="1" r:id="rId1"/>
    <sheet name="TARIJ" sheetId="2" r:id="rId2"/>
    <sheet name="FRONT" sheetId="3" r:id="rId3"/>
    <sheet name="BEHIND" sheetId="4" r:id="rId4"/>
    <sheet name="Arias" sheetId="5" r:id="rId5"/>
  </sheets>
  <definedNames>
    <definedName name="_xlnm.Print_Area" localSheetId="3">'BEHIND'!$A$1:$I$52</definedName>
    <definedName name="_xlnm.Print_Area" localSheetId="1">'TARIJ'!$A$1:$S$10</definedName>
  </definedNames>
  <calcPr fullCalcOnLoad="1"/>
</workbook>
</file>

<file path=xl/sharedStrings.xml><?xml version="1.0" encoding="utf-8"?>
<sst xmlns="http://schemas.openxmlformats.org/spreadsheetml/2006/main" count="555" uniqueCount="331">
  <si>
    <t>Sr. No.</t>
  </si>
  <si>
    <t>Name of Employee</t>
  </si>
  <si>
    <t>Design.</t>
  </si>
  <si>
    <t>Pay</t>
  </si>
  <si>
    <t>Total</t>
  </si>
  <si>
    <t>D.A.</t>
  </si>
  <si>
    <t>HRA</t>
  </si>
  <si>
    <t>MA</t>
  </si>
  <si>
    <t>CA</t>
  </si>
  <si>
    <t>Pri.All.</t>
  </si>
  <si>
    <t>Grand Total</t>
  </si>
  <si>
    <t>Prof. Tax</t>
  </si>
  <si>
    <t>Pro Fund Group Insur.</t>
  </si>
  <si>
    <t>Net Dedu</t>
  </si>
  <si>
    <t>Payable</t>
  </si>
  <si>
    <t>GPF</t>
  </si>
  <si>
    <t>Total Sav.</t>
  </si>
  <si>
    <t>S],</t>
  </si>
  <si>
    <t xml:space="preserve">                 Bill No.</t>
  </si>
  <si>
    <t xml:space="preserve">TALUKA PANCHAYAT PORBANDAR </t>
  </si>
  <si>
    <t>PAY BILL</t>
  </si>
  <si>
    <t>See Rule No.226</t>
  </si>
  <si>
    <t xml:space="preserve">            Permanet / Temporary Establishment of Taluka Panchayat Porbandar</t>
  </si>
  <si>
    <t>Taluka Panchayat Vaucher No.</t>
  </si>
  <si>
    <t>Date</t>
  </si>
  <si>
    <t xml:space="preserve">Head -   2202 </t>
  </si>
  <si>
    <t>Computer Code-2202-2</t>
  </si>
  <si>
    <t xml:space="preserve"> Matter                                                        Rs.</t>
  </si>
  <si>
    <t>(1)  Pay</t>
  </si>
  <si>
    <t>(3)  D.A.</t>
  </si>
  <si>
    <t>(4)  H.R.A</t>
  </si>
  <si>
    <t>(5)  Fix M.A</t>
  </si>
  <si>
    <t>(6)  Transport Allowance</t>
  </si>
  <si>
    <t>(7)  Con.Allowance</t>
  </si>
  <si>
    <t>(8)  Principal Allowance</t>
  </si>
  <si>
    <t>(9)  Other Allowance</t>
  </si>
  <si>
    <t>Total  Rs.</t>
  </si>
  <si>
    <t>Deduction</t>
  </si>
  <si>
    <t>Taluka</t>
  </si>
  <si>
    <t>Sanstha</t>
  </si>
  <si>
    <t>(1)  House loan</t>
  </si>
  <si>
    <t>(2)  Others</t>
  </si>
  <si>
    <t>{14}</t>
  </si>
  <si>
    <t>{15}</t>
  </si>
  <si>
    <t>Total Deduction Rs.</t>
  </si>
  <si>
    <t>Return Amount</t>
  </si>
  <si>
    <t>Net Pay in Bank A/c.</t>
  </si>
  <si>
    <t>Pro Fund Group</t>
  </si>
  <si>
    <t>G.P.F</t>
  </si>
  <si>
    <t>Total Save</t>
  </si>
  <si>
    <t>Taluka Panchayat  Porbandar</t>
  </si>
  <si>
    <t>pay bill Acquaintance Roll of the Permanet/Temporary Establishment of the</t>
  </si>
  <si>
    <t xml:space="preserve">                                       Taluka Panchayat for the month of……………………………</t>
  </si>
  <si>
    <t xml:space="preserve">Certified (i) That I have satisfied my self that all pay leave salary and offciating </t>
  </si>
  <si>
    <t>Pay etc.including in the bills drawn in month of………………………..(the last proceeding</t>
  </si>
  <si>
    <t>month) with the excepating of whose detailed bleow (of which the total has been refunded</t>
  </si>
  <si>
    <t>by diduction from the bill have been disbursed to the proper persons and that their receipt</t>
  </si>
  <si>
    <t>have been taken in acquaintance rolls filled in my office with receipt stamps duly cancell-</t>
  </si>
  <si>
    <t>ed for any payment in excess of Rs.20 and that all leave the promotion etc. have been</t>
  </si>
  <si>
    <t>entered in the service book of the officials concerned (2) That the bills has been checked</t>
  </si>
  <si>
    <t xml:space="preserve">with the sanctioned seal. Record in the seal register (3)  That all persons on pay not </t>
  </si>
  <si>
    <t>exceeding Rs. 15 for whom pay has been drawn in this bill have actually been entertained</t>
  </si>
  <si>
    <t>during the month.</t>
  </si>
  <si>
    <t xml:space="preserve">Deduct      </t>
  </si>
  <si>
    <t xml:space="preserve">Undisguised pay as detailed bellow                        pay Center School </t>
  </si>
  <si>
    <t>Add</t>
  </si>
  <si>
    <t xml:space="preserve">On Accounts of Providentfund contribution </t>
  </si>
  <si>
    <t xml:space="preserve">Net </t>
  </si>
  <si>
    <t>Amount Requited for Payment</t>
  </si>
  <si>
    <t xml:space="preserve">                  …………………………………</t>
  </si>
  <si>
    <t>…………/…………/…………….</t>
  </si>
  <si>
    <t xml:space="preserve">            Bill Maker</t>
  </si>
  <si>
    <t>…………………………………….</t>
  </si>
  <si>
    <t>RS.</t>
  </si>
  <si>
    <t xml:space="preserve">Passed for Payment </t>
  </si>
  <si>
    <t>Education Inspector</t>
  </si>
  <si>
    <t xml:space="preserve">           Accountant</t>
  </si>
  <si>
    <t xml:space="preserve">  Taluka Development Officer</t>
  </si>
  <si>
    <t>T.P.Porbandar</t>
  </si>
  <si>
    <t xml:space="preserve">        T.P.Porbandar</t>
  </si>
  <si>
    <t xml:space="preserve">           T.P.Porbandar</t>
  </si>
  <si>
    <t>(2)  Grad Pay</t>
  </si>
  <si>
    <t>Prof.Tex.</t>
  </si>
  <si>
    <t>Pay Band</t>
  </si>
  <si>
    <t>Grade Pay</t>
  </si>
  <si>
    <t>Basic Pay</t>
  </si>
  <si>
    <t>5200-20200</t>
  </si>
  <si>
    <t xml:space="preserve">    See Rule No. 25</t>
  </si>
  <si>
    <t>Basic</t>
  </si>
  <si>
    <t>………………………………</t>
  </si>
  <si>
    <t>T.A.</t>
  </si>
  <si>
    <t>(3)  Incom Tex</t>
  </si>
  <si>
    <t>(4)  Advance Food Loan</t>
  </si>
  <si>
    <t>(5)  Advance Festival Loan</t>
  </si>
  <si>
    <t>(6)  Recovery</t>
  </si>
  <si>
    <t>(7)  Professional Tax</t>
  </si>
  <si>
    <t>(8)  Gujarat Provident Fund  (GPF-Panchayat)</t>
  </si>
  <si>
    <t>(9)  Gujarat Provident Fund  (GPF-Loan)</t>
  </si>
  <si>
    <t>(10)  Old Insurance</t>
  </si>
  <si>
    <t>(12)  New Insurance Saving Fund</t>
  </si>
  <si>
    <t xml:space="preserve">{13}  </t>
  </si>
  <si>
    <t>TOTAL</t>
  </si>
  <si>
    <t>One</t>
  </si>
  <si>
    <t>V[S</t>
  </si>
  <si>
    <t>Two</t>
  </si>
  <si>
    <t>A[</t>
  </si>
  <si>
    <t>Three</t>
  </si>
  <si>
    <t>"+6</t>
  </si>
  <si>
    <t>Four</t>
  </si>
  <si>
    <t>RFZ</t>
  </si>
  <si>
    <t>Five</t>
  </si>
  <si>
    <t>5F\R</t>
  </si>
  <si>
    <t>Six</t>
  </si>
  <si>
    <t>K</t>
  </si>
  <si>
    <t>Seven</t>
  </si>
  <si>
    <t>;FT</t>
  </si>
  <si>
    <t>Eight</t>
  </si>
  <si>
    <t>VF9</t>
  </si>
  <si>
    <t>Nine</t>
  </si>
  <si>
    <t>GJ</t>
  </si>
  <si>
    <t>Ten</t>
  </si>
  <si>
    <t>N;</t>
  </si>
  <si>
    <t>Eleven</t>
  </si>
  <si>
    <t>VULIFZ</t>
  </si>
  <si>
    <t>Twelve</t>
  </si>
  <si>
    <t>AFZ</t>
  </si>
  <si>
    <t>Thirteen</t>
  </si>
  <si>
    <t>T[Z</t>
  </si>
  <si>
    <t>Fourteen</t>
  </si>
  <si>
    <t>RÁN</t>
  </si>
  <si>
    <t>Fifteen</t>
  </si>
  <si>
    <t>5\NZ</t>
  </si>
  <si>
    <t>Sixteen</t>
  </si>
  <si>
    <t>;M/</t>
  </si>
  <si>
    <t>Seventeen</t>
  </si>
  <si>
    <t>;TZ</t>
  </si>
  <si>
    <t>Eighteen</t>
  </si>
  <si>
    <t>V-FZ</t>
  </si>
  <si>
    <t>Nineteen</t>
  </si>
  <si>
    <t>VMU6L;</t>
  </si>
  <si>
    <t xml:space="preserve">Twenty </t>
  </si>
  <si>
    <t>JL;</t>
  </si>
  <si>
    <t>Twenty One</t>
  </si>
  <si>
    <t>V[SJL;</t>
  </si>
  <si>
    <t>Twenty Two</t>
  </si>
  <si>
    <t>AFJL;</t>
  </si>
  <si>
    <t>Twenty Three</t>
  </si>
  <si>
    <t>"+[JL;</t>
  </si>
  <si>
    <t>Twenty Four</t>
  </si>
  <si>
    <t>RMJL;</t>
  </si>
  <si>
    <t>Twenty Five</t>
  </si>
  <si>
    <t>5rRL;</t>
  </si>
  <si>
    <t>Twenty Six</t>
  </si>
  <si>
    <t>KjJL;</t>
  </si>
  <si>
    <t>Twenty Seven</t>
  </si>
  <si>
    <t>;TFJL;</t>
  </si>
  <si>
    <t>Twenty Eight</t>
  </si>
  <si>
    <t>V9FJL;</t>
  </si>
  <si>
    <t>Twenty Nine</t>
  </si>
  <si>
    <t>VMU6+L;</t>
  </si>
  <si>
    <t>Thirty</t>
  </si>
  <si>
    <t>"+L;</t>
  </si>
  <si>
    <t>Thirty One</t>
  </si>
  <si>
    <t>V[S+L;</t>
  </si>
  <si>
    <t>Thirty Two</t>
  </si>
  <si>
    <t>A+L;</t>
  </si>
  <si>
    <t>Thirty Three</t>
  </si>
  <si>
    <t>T[+L;</t>
  </si>
  <si>
    <t>Thirty Four</t>
  </si>
  <si>
    <t>RM+L;</t>
  </si>
  <si>
    <t>Thirty Five</t>
  </si>
  <si>
    <t>5F\+L;</t>
  </si>
  <si>
    <t>Thirty Six</t>
  </si>
  <si>
    <t>K+L;</t>
  </si>
  <si>
    <t>Thirty Seven</t>
  </si>
  <si>
    <t>;F0+L;</t>
  </si>
  <si>
    <t>Thirty Eight</t>
  </si>
  <si>
    <t>VF0+L;</t>
  </si>
  <si>
    <t>Thirty Nine</t>
  </si>
  <si>
    <t>VMU6RF,L;</t>
  </si>
  <si>
    <t>Fourty</t>
  </si>
  <si>
    <t>RF,L;</t>
  </si>
  <si>
    <t>Fourty One</t>
  </si>
  <si>
    <t>V[STF,L;</t>
  </si>
  <si>
    <t>Fourty Two</t>
  </si>
  <si>
    <t>A[TF,L;</t>
  </si>
  <si>
    <t>Fourty Three</t>
  </si>
  <si>
    <t>T[TF,L;</t>
  </si>
  <si>
    <t>Fourty Four</t>
  </si>
  <si>
    <t>R]dDF,L;</t>
  </si>
  <si>
    <t>Fourty Five</t>
  </si>
  <si>
    <t>5L:TF,L;</t>
  </si>
  <si>
    <t>Fourty Six</t>
  </si>
  <si>
    <t>K[TF,L;</t>
  </si>
  <si>
    <t>Fourty Seven</t>
  </si>
  <si>
    <t>;]0TF,L;</t>
  </si>
  <si>
    <t>Fourty Eight</t>
  </si>
  <si>
    <t>V0TF,L;</t>
  </si>
  <si>
    <t>Fourty Nine</t>
  </si>
  <si>
    <t>VMU65rRF;</t>
  </si>
  <si>
    <t>Fifty</t>
  </si>
  <si>
    <t>5rRF;</t>
  </si>
  <si>
    <t>Fifty One</t>
  </si>
  <si>
    <t>V[SFJG</t>
  </si>
  <si>
    <t>Fifty Two</t>
  </si>
  <si>
    <t>AFJG</t>
  </si>
  <si>
    <t>Fifty Three</t>
  </si>
  <si>
    <t>"+[5G</t>
  </si>
  <si>
    <t>Fifty Four</t>
  </si>
  <si>
    <t>RM5G</t>
  </si>
  <si>
    <t>Fifty Five</t>
  </si>
  <si>
    <t>5\RFJG</t>
  </si>
  <si>
    <t>Fifty Six</t>
  </si>
  <si>
    <t>K%5G</t>
  </si>
  <si>
    <t>Fifty Seven</t>
  </si>
  <si>
    <t>;tTFJG</t>
  </si>
  <si>
    <t>Fifty Eight</t>
  </si>
  <si>
    <t>VõFJG</t>
  </si>
  <si>
    <t>Fifty Nine</t>
  </si>
  <si>
    <t>VMU6;F.9</t>
  </si>
  <si>
    <t>Sixty</t>
  </si>
  <si>
    <t>;F.9</t>
  </si>
  <si>
    <t>Sixty One</t>
  </si>
  <si>
    <t>V[S;F.9</t>
  </si>
  <si>
    <t>Sixty Two</t>
  </si>
  <si>
    <t>AF;9</t>
  </si>
  <si>
    <t>Sixty Three</t>
  </si>
  <si>
    <t>"+[;9</t>
  </si>
  <si>
    <t>Sixty Four</t>
  </si>
  <si>
    <t>RM;9</t>
  </si>
  <si>
    <t>Sixty Five</t>
  </si>
  <si>
    <t>5F\\;9</t>
  </si>
  <si>
    <t>Sixty Six</t>
  </si>
  <si>
    <t>KF\;9</t>
  </si>
  <si>
    <t>Sixty Seven</t>
  </si>
  <si>
    <t>;0;9</t>
  </si>
  <si>
    <t>Sixty Eight</t>
  </si>
  <si>
    <t>V0;9</t>
  </si>
  <si>
    <t>Sixty Nine</t>
  </si>
  <si>
    <t>VMU6;LtT[Z</t>
  </si>
  <si>
    <t>Seventy</t>
  </si>
  <si>
    <t>;LtT[Z</t>
  </si>
  <si>
    <t>Seventy One</t>
  </si>
  <si>
    <t>V[SMT[Z</t>
  </si>
  <si>
    <t>Seventy Two</t>
  </si>
  <si>
    <t>AMT[Z</t>
  </si>
  <si>
    <t>Seventy Three</t>
  </si>
  <si>
    <t>TMT[Z</t>
  </si>
  <si>
    <t>Seventy Four</t>
  </si>
  <si>
    <t>R]dDMT[Z</t>
  </si>
  <si>
    <t>Seventy Five</t>
  </si>
  <si>
    <t>5\RMT[Z</t>
  </si>
  <si>
    <t>Seventy Six</t>
  </si>
  <si>
    <t>KMT[Z</t>
  </si>
  <si>
    <t>Seventy Seven</t>
  </si>
  <si>
    <t>;LtIMT[Z</t>
  </si>
  <si>
    <t>Seventy Eight</t>
  </si>
  <si>
    <t>V9IMT[Z</t>
  </si>
  <si>
    <t>Seventy Nine</t>
  </si>
  <si>
    <t>VMU6FV[\;L</t>
  </si>
  <si>
    <t>Eighty</t>
  </si>
  <si>
    <t>V[\;L</t>
  </si>
  <si>
    <t>Eighty One</t>
  </si>
  <si>
    <t>V[SF;L</t>
  </si>
  <si>
    <t>Eighty Two</t>
  </si>
  <si>
    <t>aIF;L</t>
  </si>
  <si>
    <t>Eighty Three</t>
  </si>
  <si>
    <t>tIF;L</t>
  </si>
  <si>
    <t>Eighty Four</t>
  </si>
  <si>
    <t>RMIF";L</t>
  </si>
  <si>
    <t>Eighty Five</t>
  </si>
  <si>
    <t>5\RF;L</t>
  </si>
  <si>
    <t>Eighty Six</t>
  </si>
  <si>
    <t>KIF\;L</t>
  </si>
  <si>
    <t>Eighty Seven</t>
  </si>
  <si>
    <t>;tTF;L</t>
  </si>
  <si>
    <t>Eighty Eight</t>
  </si>
  <si>
    <t>VõF;L</t>
  </si>
  <si>
    <t>Eighty Nine</t>
  </si>
  <si>
    <t>G[jIF;L</t>
  </si>
  <si>
    <t>Ninety</t>
  </si>
  <si>
    <t>G[J]\</t>
  </si>
  <si>
    <t>Ninety One</t>
  </si>
  <si>
    <t>V[SF6]</t>
  </si>
  <si>
    <t>Ninety Two</t>
  </si>
  <si>
    <t>AF6]\</t>
  </si>
  <si>
    <t>Ninety Three</t>
  </si>
  <si>
    <t>TF6]\</t>
  </si>
  <si>
    <t>Ninety Four</t>
  </si>
  <si>
    <t>RMZF6]\</t>
  </si>
  <si>
    <t>Ninety Five</t>
  </si>
  <si>
    <t>5\RF6]\</t>
  </si>
  <si>
    <t>Ninety Six</t>
  </si>
  <si>
    <t>KgG]</t>
  </si>
  <si>
    <t>Ninety Seven</t>
  </si>
  <si>
    <t>;tTF6]\</t>
  </si>
  <si>
    <t>Ninety Eight</t>
  </si>
  <si>
    <t>VõF6]\</t>
  </si>
  <si>
    <t>Ninety Nine</t>
  </si>
  <si>
    <t>GjJF6]\</t>
  </si>
  <si>
    <t xml:space="preserve"> =&gt; Net Payment at Bank A/c</t>
  </si>
  <si>
    <t xml:space="preserve"> =&gt; Return Amount - Sanstha</t>
  </si>
  <si>
    <t xml:space="preserve"> =&gt; Deduction</t>
  </si>
  <si>
    <t>in word</t>
  </si>
  <si>
    <t>Sr No.</t>
  </si>
  <si>
    <t>Name Of Month</t>
  </si>
  <si>
    <t>D.A. Rate</t>
  </si>
  <si>
    <t>Total Pay</t>
  </si>
  <si>
    <t>,[6M 5UFZ</t>
  </si>
  <si>
    <t>,LW[, 5UFZ</t>
  </si>
  <si>
    <t>TOFJT</t>
  </si>
  <si>
    <t>M.A.</t>
  </si>
  <si>
    <t>S5FT ZSD</t>
  </si>
  <si>
    <t>Prof.Tax</t>
  </si>
  <si>
    <t>G.I.</t>
  </si>
  <si>
    <t>Net Payble</t>
  </si>
  <si>
    <t>VFPlXP</t>
  </si>
  <si>
    <t>5UFZ 5}ZJ6L AL,</t>
  </si>
  <si>
    <r>
      <t xml:space="preserve">Pay Bill Month of ::: </t>
    </r>
    <r>
      <rPr>
        <b/>
        <sz val="18"/>
        <rFont val="Arial"/>
        <family val="2"/>
      </rPr>
      <t xml:space="preserve"> September</t>
    </r>
    <r>
      <rPr>
        <b/>
        <sz val="16"/>
        <color indexed="8"/>
        <rFont val="Arial"/>
        <family val="2"/>
      </rPr>
      <t>-</t>
    </r>
    <r>
      <rPr>
        <b/>
        <sz val="18"/>
        <color indexed="8"/>
        <rFont val="Arial"/>
        <family val="2"/>
      </rPr>
      <t>2015</t>
    </r>
  </si>
  <si>
    <t>(11)  New Genrel Ins.</t>
  </si>
  <si>
    <t xml:space="preserve">                                                                 TFZLH 5+S</t>
  </si>
  <si>
    <t>પચ્ચીસ હજાર નવસો છ પુરા.</t>
  </si>
  <si>
    <r>
      <t>s 5UFZ 5}ZJ6L AL, TFZLB o</t>
    </r>
    <r>
      <rPr>
        <b/>
        <sz val="14"/>
        <rFont val="Arial"/>
        <family val="2"/>
      </rPr>
      <t>05/07/2015</t>
    </r>
    <r>
      <rPr>
        <b/>
        <sz val="14"/>
        <rFont val="TERAFONT-AKASH"/>
        <family val="2"/>
      </rPr>
      <t xml:space="preserve"> YL </t>
    </r>
    <r>
      <rPr>
        <b/>
        <sz val="14"/>
        <rFont val="Arial"/>
        <family val="2"/>
      </rPr>
      <t>31/08/2015</t>
    </r>
    <r>
      <rPr>
        <b/>
        <sz val="14"/>
        <rFont val="TERAFONT-AKASH"/>
        <family val="2"/>
      </rPr>
      <t xml:space="preserve"> ;]WLG]\ f</t>
    </r>
  </si>
  <si>
    <r>
      <t xml:space="preserve">lX1FS ;\JU"DF\ ;DFJ[X YTF TFZLB o </t>
    </r>
    <r>
      <rPr>
        <b/>
        <sz val="18"/>
        <color indexed="8"/>
        <rFont val="Arial"/>
        <family val="2"/>
      </rPr>
      <t>05/07/2015</t>
    </r>
    <r>
      <rPr>
        <b/>
        <sz val="18"/>
        <color indexed="8"/>
        <rFont val="TERAFONT-AKASH"/>
        <family val="2"/>
      </rPr>
      <t xml:space="preserve"> YL </t>
    </r>
    <r>
      <rPr>
        <b/>
        <sz val="18"/>
        <color indexed="8"/>
        <rFont val="Arial"/>
        <family val="2"/>
      </rPr>
      <t>31/08/2015</t>
    </r>
    <r>
      <rPr>
        <b/>
        <sz val="18"/>
        <color indexed="8"/>
        <rFont val="TERAFONT-AKASH"/>
        <family val="2"/>
      </rPr>
      <t xml:space="preserve"> ;]WLG]\ 5UFZ 5}ZJ6L AL,</t>
    </r>
  </si>
  <si>
    <r>
      <t>7510 5</t>
    </r>
    <r>
      <rPr>
        <b/>
        <sz val="8"/>
        <rFont val="Arial"/>
        <family val="2"/>
      </rPr>
      <t>/7/15</t>
    </r>
  </si>
  <si>
    <t>\</t>
  </si>
  <si>
    <t>zL          5[P;[PXF/F</t>
  </si>
  <si>
    <t xml:space="preserve">Name of School : </t>
  </si>
  <si>
    <t xml:space="preserve">Name of School ::::: </t>
  </si>
  <si>
    <t xml:space="preserve">Of Pay Center </t>
  </si>
  <si>
    <t>PPPPPPPPPPPPPPPP  5[P;[PXF/F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</si>
</sst>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[$-409]dddd\,\ mmmm\ dd\,\ yyyy"/>
    <numFmt numFmtId="181" formatCode="[$-409]mmm\-yy;@"/>
  </numFmts>
  <fonts count="8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20"/>
      <name val="TERAFONT-AKASH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TERAFONT-AKASH"/>
      <family val="2"/>
    </font>
    <font>
      <b/>
      <sz val="18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sz val="10"/>
      <name val="TERAFONT-CHANDAN"/>
      <family val="2"/>
    </font>
    <font>
      <sz val="20"/>
      <name val="TERAFONT-AKASH"/>
      <family val="2"/>
    </font>
    <font>
      <b/>
      <sz val="14"/>
      <name val="TERAFONT-AKASH"/>
      <family val="2"/>
    </font>
    <font>
      <b/>
      <sz val="18"/>
      <color indexed="8"/>
      <name val="Arial"/>
      <family val="2"/>
    </font>
    <font>
      <sz val="10"/>
      <name val="TERAFONT-AKASH"/>
      <family val="2"/>
    </font>
    <font>
      <sz val="8"/>
      <name val="Arial"/>
      <family val="0"/>
    </font>
    <font>
      <b/>
      <sz val="36"/>
      <name val="TERAFONT-AKASH"/>
      <family val="2"/>
    </font>
    <font>
      <sz val="36"/>
      <name val="TERAFONT-AKASH"/>
      <family val="2"/>
    </font>
    <font>
      <sz val="11"/>
      <name val="Arial"/>
      <family val="0"/>
    </font>
    <font>
      <b/>
      <sz val="18"/>
      <name val="TERAFONT-AKASH"/>
      <family val="2"/>
    </font>
    <font>
      <b/>
      <sz val="8"/>
      <name val="Arial"/>
      <family val="2"/>
    </font>
    <font>
      <sz val="9"/>
      <name val="TERAFONT-AKASH"/>
      <family val="2"/>
    </font>
    <font>
      <b/>
      <u val="single"/>
      <sz val="8"/>
      <name val="Arial"/>
      <family val="2"/>
    </font>
    <font>
      <b/>
      <sz val="26"/>
      <name val="TERAFONT-AKASH"/>
      <family val="2"/>
    </font>
    <font>
      <sz val="10"/>
      <name val="TERAFONT-AAKASH"/>
      <family val="2"/>
    </font>
    <font>
      <sz val="14"/>
      <name val="TERAFONT-AAKASH"/>
      <family val="2"/>
    </font>
    <font>
      <sz val="14"/>
      <name val="TERAFONT-AKASH"/>
      <family val="2"/>
    </font>
    <font>
      <b/>
      <sz val="18"/>
      <color indexed="8"/>
      <name val="TERAFONT-AKASH"/>
      <family val="2"/>
    </font>
    <font>
      <sz val="14"/>
      <name val="Shruti"/>
      <family val="0"/>
    </font>
    <font>
      <b/>
      <sz val="12"/>
      <name val="Shruti"/>
      <family val="0"/>
    </font>
    <font>
      <b/>
      <sz val="14"/>
      <name val="Shrut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Shruti"/>
      <family val="0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TERAFONT-AKASH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Shrut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  <xf numFmtId="1" fontId="22" fillId="0" borderId="10" xfId="0" applyNumberFormat="1" applyFont="1" applyBorder="1" applyAlignment="1">
      <alignment/>
    </xf>
    <xf numFmtId="1" fontId="22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5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81" fontId="0" fillId="0" borderId="10" xfId="0" applyNumberFormat="1" applyBorder="1" applyAlignment="1">
      <alignment horizontal="left" vertical="center"/>
    </xf>
    <xf numFmtId="9" fontId="0" fillId="0" borderId="10" xfId="57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75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72" fillId="0" borderId="17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81" fontId="0" fillId="0" borderId="20" xfId="0" applyNumberFormat="1" applyBorder="1" applyAlignment="1">
      <alignment horizontal="left" vertical="center"/>
    </xf>
    <xf numFmtId="9" fontId="0" fillId="0" borderId="20" xfId="57" applyFont="1" applyBorder="1" applyAlignment="1">
      <alignment horizontal="center" vertical="center"/>
    </xf>
    <xf numFmtId="0" fontId="74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6" fillId="0" borderId="12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30" fillId="0" borderId="0" xfId="0" applyFont="1" applyAlignment="1" applyProtection="1">
      <alignment/>
      <protection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1" fontId="7" fillId="0" borderId="20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1" fontId="7" fillId="0" borderId="25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33" fillId="0" borderId="20" xfId="0" applyFont="1" applyBorder="1" applyAlignment="1">
      <alignment/>
    </xf>
    <xf numFmtId="0" fontId="3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9" fontId="0" fillId="0" borderId="28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6" fillId="0" borderId="30" xfId="0" applyFont="1" applyBorder="1" applyAlignment="1">
      <alignment horizontal="right"/>
    </xf>
    <xf numFmtId="0" fontId="22" fillId="0" borderId="1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77" fillId="0" borderId="11" xfId="0" applyFont="1" applyBorder="1" applyAlignment="1">
      <alignment horizontal="right" vertical="center"/>
    </xf>
    <xf numFmtId="0" fontId="77" fillId="0" borderId="12" xfId="0" applyFont="1" applyBorder="1" applyAlignment="1">
      <alignment horizontal="right" vertical="center"/>
    </xf>
    <xf numFmtId="0" fontId="23" fillId="0" borderId="28" xfId="0" applyFont="1" applyBorder="1" applyAlignment="1">
      <alignment horizontal="center"/>
    </xf>
    <xf numFmtId="0" fontId="72" fillId="0" borderId="37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41</xdr:row>
      <xdr:rowOff>114300</xdr:rowOff>
    </xdr:from>
    <xdr:to>
      <xdr:col>7</xdr:col>
      <xdr:colOff>590550</xdr:colOff>
      <xdr:row>41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71675" y="9039225"/>
          <a:ext cx="1724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43</xdr:row>
      <xdr:rowOff>95250</xdr:rowOff>
    </xdr:from>
    <xdr:to>
      <xdr:col>7</xdr:col>
      <xdr:colOff>581025</xdr:colOff>
      <xdr:row>43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019300" y="9477375"/>
          <a:ext cx="166687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57421875" style="0" customWidth="1"/>
    <col min="2" max="2" width="29.7109375" style="0" customWidth="1"/>
    <col min="3" max="3" width="5.421875" style="0" customWidth="1"/>
    <col min="4" max="4" width="8.7109375" style="0" customWidth="1"/>
    <col min="5" max="5" width="7.00390625" style="0" customWidth="1"/>
    <col min="8" max="8" width="10.7109375" style="0" customWidth="1"/>
    <col min="9" max="9" width="9.28125" style="0" customWidth="1"/>
    <col min="10" max="10" width="7.71093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12.140625" style="0" bestFit="1" customWidth="1"/>
    <col min="16" max="16" width="7.00390625" style="0" customWidth="1"/>
    <col min="17" max="17" width="9.00390625" style="0" customWidth="1"/>
    <col min="18" max="18" width="6.8515625" style="0" customWidth="1"/>
    <col min="19" max="19" width="6.28125" style="0" customWidth="1"/>
    <col min="20" max="20" width="9.28125" style="0" customWidth="1"/>
  </cols>
  <sheetData>
    <row r="1" spans="1:21" ht="23.25">
      <c r="A1" s="108" t="s">
        <v>318</v>
      </c>
      <c r="B1" s="108"/>
      <c r="C1" s="108"/>
      <c r="D1" s="108"/>
      <c r="E1" s="108"/>
      <c r="F1" s="108"/>
      <c r="G1" s="105" t="s">
        <v>322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8" ht="13.5" thickBot="1">
      <c r="A2" s="98" t="s">
        <v>327</v>
      </c>
      <c r="B2" s="98"/>
      <c r="C2" s="98"/>
      <c r="D2" s="98"/>
      <c r="E2" s="98"/>
      <c r="F2" s="98"/>
      <c r="G2" s="98"/>
      <c r="H2" s="98"/>
    </row>
    <row r="3" spans="1:21" ht="12.75" customHeight="1">
      <c r="A3" s="99" t="s">
        <v>0</v>
      </c>
      <c r="B3" s="101" t="s">
        <v>1</v>
      </c>
      <c r="C3" s="113" t="s">
        <v>2</v>
      </c>
      <c r="D3" s="103" t="s">
        <v>83</v>
      </c>
      <c r="E3" s="103" t="s">
        <v>88</v>
      </c>
      <c r="F3" s="101" t="s">
        <v>3</v>
      </c>
      <c r="G3" s="111" t="s">
        <v>84</v>
      </c>
      <c r="H3" s="101" t="s">
        <v>85</v>
      </c>
      <c r="I3" s="101" t="s">
        <v>5</v>
      </c>
      <c r="J3" s="101" t="s">
        <v>6</v>
      </c>
      <c r="K3" s="101" t="s">
        <v>7</v>
      </c>
      <c r="L3" s="101" t="s">
        <v>8</v>
      </c>
      <c r="M3" s="101" t="s">
        <v>90</v>
      </c>
      <c r="N3" s="101" t="s">
        <v>9</v>
      </c>
      <c r="O3" s="101" t="s">
        <v>10</v>
      </c>
      <c r="P3" s="101" t="s">
        <v>11</v>
      </c>
      <c r="Q3" s="101" t="s">
        <v>12</v>
      </c>
      <c r="R3" s="101"/>
      <c r="S3" s="101"/>
      <c r="T3" s="101" t="s">
        <v>13</v>
      </c>
      <c r="U3" s="106" t="s">
        <v>14</v>
      </c>
    </row>
    <row r="4" spans="1:21" ht="33" customHeight="1">
      <c r="A4" s="100"/>
      <c r="B4" s="102"/>
      <c r="C4" s="114"/>
      <c r="D4" s="104"/>
      <c r="E4" s="104"/>
      <c r="F4" s="102"/>
      <c r="G4" s="112"/>
      <c r="H4" s="102"/>
      <c r="I4" s="102"/>
      <c r="J4" s="102"/>
      <c r="K4" s="102"/>
      <c r="L4" s="102"/>
      <c r="M4" s="102"/>
      <c r="N4" s="102"/>
      <c r="O4" s="102"/>
      <c r="P4" s="102"/>
      <c r="Q4" s="1" t="s">
        <v>15</v>
      </c>
      <c r="R4" s="38" t="s">
        <v>314</v>
      </c>
      <c r="S4" s="1" t="s">
        <v>16</v>
      </c>
      <c r="T4" s="102"/>
      <c r="U4" s="107"/>
    </row>
    <row r="5" spans="1:21" ht="15.75" customHeight="1" thickBot="1">
      <c r="A5" s="91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92">
        <v>8</v>
      </c>
      <c r="I5" s="92">
        <v>9</v>
      </c>
      <c r="J5" s="92">
        <v>10</v>
      </c>
      <c r="K5" s="92">
        <v>11</v>
      </c>
      <c r="L5" s="92">
        <v>12</v>
      </c>
      <c r="M5" s="92"/>
      <c r="N5" s="92">
        <v>13</v>
      </c>
      <c r="O5" s="92">
        <v>14</v>
      </c>
      <c r="P5" s="92">
        <v>16</v>
      </c>
      <c r="Q5" s="92">
        <v>17</v>
      </c>
      <c r="R5" s="92">
        <v>18</v>
      </c>
      <c r="S5" s="92">
        <v>20</v>
      </c>
      <c r="T5" s="92">
        <v>21</v>
      </c>
      <c r="U5" s="93">
        <v>22</v>
      </c>
    </row>
    <row r="6" spans="1:21" ht="30" customHeight="1">
      <c r="A6" s="41">
        <v>1</v>
      </c>
      <c r="B6" s="109" t="s">
        <v>326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1:21" ht="30" customHeight="1" thickBot="1">
      <c r="A7" s="23">
        <v>1</v>
      </c>
      <c r="B7" s="96"/>
      <c r="C7" s="42" t="s">
        <v>316</v>
      </c>
      <c r="D7" s="39" t="s">
        <v>86</v>
      </c>
      <c r="E7" s="40" t="s">
        <v>324</v>
      </c>
      <c r="F7" s="85">
        <v>0</v>
      </c>
      <c r="G7" s="85">
        <v>0</v>
      </c>
      <c r="H7" s="86">
        <v>2941</v>
      </c>
      <c r="I7" s="87">
        <f>Arias!U10</f>
        <v>20951</v>
      </c>
      <c r="J7" s="88">
        <f>Arias!V10</f>
        <v>1854</v>
      </c>
      <c r="K7" s="85">
        <f>Arias!W10</f>
        <v>600</v>
      </c>
      <c r="L7" s="85">
        <v>0</v>
      </c>
      <c r="M7" s="85">
        <v>0</v>
      </c>
      <c r="N7" s="85">
        <v>0</v>
      </c>
      <c r="O7" s="87">
        <f>SUM(H7:N7)</f>
        <v>26346</v>
      </c>
      <c r="P7" s="85">
        <f>Arias!Y10</f>
        <v>240</v>
      </c>
      <c r="Q7" s="85">
        <v>0</v>
      </c>
      <c r="R7" s="87">
        <f>Arias!Z10</f>
        <v>200</v>
      </c>
      <c r="S7" s="85">
        <f>SUM(Q7:R7)</f>
        <v>200</v>
      </c>
      <c r="T7" s="87">
        <f>P7+S7</f>
        <v>440</v>
      </c>
      <c r="U7" s="89">
        <f>O7-T7</f>
        <v>25906</v>
      </c>
    </row>
    <row r="8" spans="1:21" ht="30" customHeight="1" thickBot="1">
      <c r="A8" s="3"/>
      <c r="B8" s="33"/>
      <c r="C8" s="4"/>
      <c r="D8" s="5"/>
      <c r="E8" s="5"/>
      <c r="F8" s="6">
        <f aca="true" t="shared" si="0" ref="F8:L8">SUM(F7:F7)</f>
        <v>0</v>
      </c>
      <c r="G8" s="6">
        <f t="shared" si="0"/>
        <v>0</v>
      </c>
      <c r="H8" s="6">
        <f t="shared" si="0"/>
        <v>2941</v>
      </c>
      <c r="I8" s="7">
        <f t="shared" si="0"/>
        <v>20951</v>
      </c>
      <c r="J8" s="7">
        <f t="shared" si="0"/>
        <v>1854</v>
      </c>
      <c r="K8" s="6">
        <f t="shared" si="0"/>
        <v>600</v>
      </c>
      <c r="L8" s="6">
        <f t="shared" si="0"/>
        <v>0</v>
      </c>
      <c r="M8" s="6">
        <v>0</v>
      </c>
      <c r="N8" s="6">
        <f aca="true" t="shared" si="1" ref="N8:U8">SUM(N7:N7)</f>
        <v>0</v>
      </c>
      <c r="O8" s="7">
        <f t="shared" si="1"/>
        <v>26346</v>
      </c>
      <c r="P8" s="6">
        <f t="shared" si="1"/>
        <v>240</v>
      </c>
      <c r="Q8" s="6">
        <f t="shared" si="1"/>
        <v>0</v>
      </c>
      <c r="R8" s="7">
        <f t="shared" si="1"/>
        <v>200</v>
      </c>
      <c r="S8" s="90">
        <f>SUM(Q8:R8)</f>
        <v>200</v>
      </c>
      <c r="T8" s="7">
        <f t="shared" si="1"/>
        <v>440</v>
      </c>
      <c r="U8" s="8">
        <f t="shared" si="1"/>
        <v>25906</v>
      </c>
    </row>
    <row r="15" ht="12.75">
      <c r="G15" s="21"/>
    </row>
  </sheetData>
  <sheetProtection/>
  <mergeCells count="23">
    <mergeCell ref="C3:C4"/>
    <mergeCell ref="D3:D4"/>
    <mergeCell ref="F3:F4"/>
    <mergeCell ref="G1:U1"/>
    <mergeCell ref="Q3:S3"/>
    <mergeCell ref="T3:T4"/>
    <mergeCell ref="U3:U4"/>
    <mergeCell ref="A1:F1"/>
    <mergeCell ref="B6:U6"/>
    <mergeCell ref="N3:N4"/>
    <mergeCell ref="O3:O4"/>
    <mergeCell ref="P3:P4"/>
    <mergeCell ref="I3:I4"/>
    <mergeCell ref="A2:H2"/>
    <mergeCell ref="A3:A4"/>
    <mergeCell ref="B3:B4"/>
    <mergeCell ref="K3:K4"/>
    <mergeCell ref="L3:L4"/>
    <mergeCell ref="M3:M4"/>
    <mergeCell ref="E3:E4"/>
    <mergeCell ref="H3:H4"/>
    <mergeCell ref="J3:J4"/>
    <mergeCell ref="G3:G4"/>
  </mergeCells>
  <printOptions horizontalCentered="1"/>
  <pageMargins left="0.3" right="0.37" top="0.93" bottom="0.18" header="0.14" footer="0.1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34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4.28125" style="0" customWidth="1"/>
    <col min="2" max="2" width="32.28125" style="0" customWidth="1"/>
    <col min="3" max="4" width="10.57421875" style="0" customWidth="1"/>
    <col min="5" max="5" width="11.140625" style="0" customWidth="1"/>
    <col min="6" max="6" width="9.8515625" style="0" customWidth="1"/>
    <col min="7" max="7" width="9.57421875" style="0" customWidth="1"/>
    <col min="8" max="8" width="6.57421875" style="0" customWidth="1"/>
    <col min="9" max="10" width="6.421875" style="0" customWidth="1"/>
    <col min="11" max="11" width="7.57421875" style="0" customWidth="1"/>
    <col min="12" max="12" width="11.7109375" style="0" customWidth="1"/>
    <col min="13" max="13" width="8.421875" style="0" customWidth="1"/>
    <col min="14" max="14" width="10.140625" style="0" customWidth="1"/>
    <col min="15" max="15" width="6.00390625" style="0" customWidth="1"/>
    <col min="16" max="16" width="8.8515625" style="0" customWidth="1"/>
    <col min="17" max="17" width="9.28125" style="0" customWidth="1"/>
    <col min="18" max="18" width="9.7109375" style="0" bestFit="1" customWidth="1"/>
    <col min="19" max="19" width="16.421875" style="0" customWidth="1"/>
    <col min="21" max="21" width="10.8515625" style="0" customWidth="1"/>
    <col min="26" max="26" width="0.9921875" style="0" customWidth="1"/>
    <col min="28" max="28" width="1.57421875" style="0" customWidth="1"/>
    <col min="29" max="29" width="10.7109375" style="0" bestFit="1" customWidth="1"/>
    <col min="31" max="31" width="10.57421875" style="0" customWidth="1"/>
    <col min="34" max="34" width="10.00390625" style="0" customWidth="1"/>
    <col min="39" max="39" width="14.28125" style="0" customWidth="1"/>
    <col min="42" max="42" width="14.140625" style="0" customWidth="1"/>
  </cols>
  <sheetData>
    <row r="1" spans="1:19" ht="35.25">
      <c r="A1" s="115" t="s">
        <v>320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3" spans="1:19" ht="15">
      <c r="A3" s="133" t="str">
        <f>PAY!A1</f>
        <v>Pay Bill Month of :::  September-2015</v>
      </c>
      <c r="B3" s="133"/>
      <c r="C3" s="133"/>
      <c r="D3" s="13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2.75">
      <c r="A4" s="132" t="s">
        <v>328</v>
      </c>
      <c r="B4" s="132"/>
      <c r="C4" s="13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2.75" customHeight="1">
      <c r="A5" s="104" t="str">
        <f>PAY!A3</f>
        <v>Sr. No.</v>
      </c>
      <c r="B5" s="104" t="str">
        <f>PAY!B3</f>
        <v>Name of Employee</v>
      </c>
      <c r="C5" s="104" t="str">
        <f>PAY!F3</f>
        <v>Pay</v>
      </c>
      <c r="D5" s="104" t="str">
        <f>PAY!G3</f>
        <v>Grade Pay</v>
      </c>
      <c r="E5" s="104" t="str">
        <f>PAY!H3</f>
        <v>Basic Pay</v>
      </c>
      <c r="F5" s="104" t="str">
        <f>PAY!I3</f>
        <v>D.A.</v>
      </c>
      <c r="G5" s="104" t="str">
        <f>PAY!J3</f>
        <v>HRA</v>
      </c>
      <c r="H5" s="104" t="str">
        <f>PAY!K3</f>
        <v>MA</v>
      </c>
      <c r="I5" s="104" t="str">
        <f>PAY!L3</f>
        <v>CA</v>
      </c>
      <c r="J5" s="104" t="s">
        <v>90</v>
      </c>
      <c r="K5" s="104" t="str">
        <f>PAY!N3</f>
        <v>Pri.All.</v>
      </c>
      <c r="L5" s="104" t="str">
        <f>PAY!O3</f>
        <v>Grand Total</v>
      </c>
      <c r="M5" s="104" t="s">
        <v>82</v>
      </c>
      <c r="N5" s="117" t="s">
        <v>47</v>
      </c>
      <c r="O5" s="117"/>
      <c r="P5" s="118"/>
      <c r="Q5" s="118"/>
      <c r="R5" s="117" t="str">
        <f>PAY!T3</f>
        <v>Net Dedu</v>
      </c>
      <c r="S5" s="117" t="str">
        <f>PAY!U3</f>
        <v>Payable</v>
      </c>
    </row>
    <row r="6" spans="1:19" ht="35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" t="s">
        <v>48</v>
      </c>
      <c r="O6" s="38" t="s">
        <v>314</v>
      </c>
      <c r="P6" s="38"/>
      <c r="Q6" s="38" t="s">
        <v>49</v>
      </c>
      <c r="R6" s="117"/>
      <c r="S6" s="117"/>
    </row>
    <row r="7" spans="1:19" ht="13.5">
      <c r="A7" s="16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14</v>
      </c>
      <c r="N7" s="16">
        <v>15</v>
      </c>
      <c r="O7" s="16">
        <v>16</v>
      </c>
      <c r="P7" s="16">
        <v>17</v>
      </c>
      <c r="Q7" s="16">
        <v>18</v>
      </c>
      <c r="R7" s="16">
        <v>19</v>
      </c>
      <c r="S7" s="16">
        <v>20</v>
      </c>
    </row>
    <row r="8" spans="1:19" ht="36.75" customHeight="1">
      <c r="A8" s="94">
        <v>1</v>
      </c>
      <c r="B8" s="97">
        <f>PAY!B7</f>
        <v>0</v>
      </c>
      <c r="C8" s="44">
        <f>PAY!F8</f>
        <v>0</v>
      </c>
      <c r="D8" s="44">
        <f>PAY!G8</f>
        <v>0</v>
      </c>
      <c r="E8" s="44">
        <f>PAY!H8</f>
        <v>2941</v>
      </c>
      <c r="F8" s="44">
        <f>PAY!I8</f>
        <v>20951</v>
      </c>
      <c r="G8" s="44">
        <f>PAY!J8</f>
        <v>1854</v>
      </c>
      <c r="H8" s="44">
        <f>PAY!K8</f>
        <v>600</v>
      </c>
      <c r="I8" s="44">
        <f>PAY!L8</f>
        <v>0</v>
      </c>
      <c r="J8" s="44">
        <v>0</v>
      </c>
      <c r="K8" s="44">
        <f>PAY!N8</f>
        <v>0</v>
      </c>
      <c r="L8" s="44">
        <f>PAY!O8</f>
        <v>26346</v>
      </c>
      <c r="M8" s="44">
        <f>PAY!P8</f>
        <v>240</v>
      </c>
      <c r="N8" s="44">
        <f>PAY!Q8</f>
        <v>0</v>
      </c>
      <c r="O8" s="44">
        <f>PAY!R8</f>
        <v>200</v>
      </c>
      <c r="P8" s="44"/>
      <c r="Q8" s="44">
        <f>PAY!S8</f>
        <v>200</v>
      </c>
      <c r="R8" s="44">
        <f>PAY!T8</f>
        <v>440</v>
      </c>
      <c r="S8" s="44">
        <f>PAY!U8</f>
        <v>25906</v>
      </c>
    </row>
    <row r="9" spans="1:19" ht="52.5" customHeight="1">
      <c r="A9" s="67"/>
      <c r="B9" s="95" t="s">
        <v>17</v>
      </c>
      <c r="C9" s="45">
        <f>SUM(C8)</f>
        <v>0</v>
      </c>
      <c r="D9" s="45">
        <f aca="true" t="shared" si="0" ref="D9:S9">SUM(D8)</f>
        <v>0</v>
      </c>
      <c r="E9" s="45">
        <f t="shared" si="0"/>
        <v>2941</v>
      </c>
      <c r="F9" s="45">
        <f t="shared" si="0"/>
        <v>20951</v>
      </c>
      <c r="G9" s="45">
        <f t="shared" si="0"/>
        <v>1854</v>
      </c>
      <c r="H9" s="45">
        <f t="shared" si="0"/>
        <v>600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26346</v>
      </c>
      <c r="M9" s="45">
        <f t="shared" si="0"/>
        <v>240</v>
      </c>
      <c r="N9" s="45">
        <f t="shared" si="0"/>
        <v>0</v>
      </c>
      <c r="O9" s="45">
        <f t="shared" si="0"/>
        <v>200</v>
      </c>
      <c r="P9" s="45">
        <f t="shared" si="0"/>
        <v>0</v>
      </c>
      <c r="Q9" s="45">
        <f t="shared" si="0"/>
        <v>200</v>
      </c>
      <c r="R9" s="45">
        <f t="shared" si="0"/>
        <v>440</v>
      </c>
      <c r="S9" s="45">
        <f t="shared" si="0"/>
        <v>25906</v>
      </c>
    </row>
    <row r="10" spans="1:19" ht="24">
      <c r="A10" s="9"/>
      <c r="B10" s="17"/>
      <c r="C10" s="9"/>
      <c r="D10" s="9"/>
      <c r="E10" s="9"/>
      <c r="F10" s="9"/>
      <c r="G10" s="119" t="str">
        <f>U132</f>
        <v>      5rRL; CHFZ GJ ;M K   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21:31" ht="15"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21:32" ht="16.5" customHeight="1">
      <c r="U12" s="116"/>
      <c r="V12" s="116"/>
      <c r="W12" s="116"/>
      <c r="X12" s="116"/>
      <c r="Y12" s="116"/>
      <c r="Z12" s="116"/>
      <c r="AA12" s="116"/>
      <c r="AB12" s="116"/>
      <c r="AC12" s="124"/>
      <c r="AD12" s="124"/>
      <c r="AE12" s="47"/>
      <c r="AF12" s="21"/>
    </row>
    <row r="13" spans="21:32" ht="15.75" customHeight="1">
      <c r="U13" s="116"/>
      <c r="V13" s="116"/>
      <c r="W13" s="116"/>
      <c r="X13" s="116"/>
      <c r="Y13" s="116"/>
      <c r="Z13" s="116"/>
      <c r="AA13" s="116"/>
      <c r="AB13" s="116"/>
      <c r="AC13" s="124"/>
      <c r="AD13" s="124"/>
      <c r="AE13" s="47"/>
      <c r="AF13" s="21"/>
    </row>
    <row r="14" spans="21:32" ht="15" customHeight="1">
      <c r="U14" s="116"/>
      <c r="V14" s="116"/>
      <c r="W14" s="116"/>
      <c r="X14" s="116"/>
      <c r="Y14" s="116"/>
      <c r="Z14" s="116"/>
      <c r="AA14" s="116"/>
      <c r="AB14" s="116"/>
      <c r="AC14" s="19"/>
      <c r="AD14" s="19"/>
      <c r="AE14" s="19"/>
      <c r="AF14" s="21"/>
    </row>
    <row r="15" spans="21:32" ht="33.75"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21"/>
    </row>
    <row r="16" spans="21:32" ht="33.75">
      <c r="U16" s="126"/>
      <c r="V16" s="125"/>
      <c r="W16" s="125"/>
      <c r="X16" s="125"/>
      <c r="Y16" s="125"/>
      <c r="Z16" s="125"/>
      <c r="AA16" s="125"/>
      <c r="AB16" s="125"/>
      <c r="AC16" s="125"/>
      <c r="AD16" s="125"/>
      <c r="AE16" s="126"/>
      <c r="AF16" s="21"/>
    </row>
    <row r="17" spans="21:32" ht="15">
      <c r="U17" s="126"/>
      <c r="V17" s="19"/>
      <c r="W17" s="19"/>
      <c r="X17" s="19"/>
      <c r="Y17" s="19"/>
      <c r="Z17" s="19"/>
      <c r="AA17" s="19"/>
      <c r="AB17" s="19"/>
      <c r="AC17" s="19"/>
      <c r="AD17" s="19"/>
      <c r="AE17" s="126"/>
      <c r="AF17" s="21"/>
    </row>
    <row r="18" spans="21:32" ht="15">
      <c r="U18" s="126"/>
      <c r="V18" s="127"/>
      <c r="W18" s="127"/>
      <c r="X18" s="127"/>
      <c r="Y18" s="127"/>
      <c r="Z18" s="127"/>
      <c r="AA18" s="127"/>
      <c r="AB18" s="127"/>
      <c r="AC18" s="127"/>
      <c r="AD18" s="127"/>
      <c r="AE18" s="126"/>
      <c r="AF18" s="21"/>
    </row>
    <row r="19" spans="21:32" ht="15"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1"/>
    </row>
    <row r="20" spans="21:32" ht="15"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1"/>
    </row>
    <row r="21" spans="21:32" ht="15.75"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21"/>
    </row>
    <row r="22" spans="21:32" ht="15"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21"/>
    </row>
    <row r="23" spans="21:32" ht="15"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21"/>
    </row>
    <row r="24" spans="21:32" ht="15.75"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21"/>
    </row>
    <row r="25" spans="21:32" ht="15"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21"/>
    </row>
    <row r="26" spans="21:32" ht="15.75"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21"/>
    </row>
    <row r="27" spans="21:32" ht="15">
      <c r="U27" s="122"/>
      <c r="V27" s="122"/>
      <c r="W27" s="122"/>
      <c r="X27" s="122"/>
      <c r="Y27" s="122"/>
      <c r="Z27" s="122"/>
      <c r="AA27" s="120"/>
      <c r="AB27" s="121"/>
      <c r="AC27" s="121"/>
      <c r="AD27" s="121"/>
      <c r="AE27" s="121"/>
      <c r="AF27" s="21"/>
    </row>
    <row r="28" spans="21:32" ht="15">
      <c r="U28" s="122"/>
      <c r="V28" s="122"/>
      <c r="W28" s="122"/>
      <c r="X28" s="122"/>
      <c r="Y28" s="122"/>
      <c r="Z28" s="122"/>
      <c r="AA28" s="120"/>
      <c r="AB28" s="121"/>
      <c r="AC28" s="121"/>
      <c r="AD28" s="121"/>
      <c r="AE28" s="121"/>
      <c r="AF28" s="21"/>
    </row>
    <row r="29" spans="21:32" ht="15">
      <c r="U29" s="122"/>
      <c r="V29" s="122"/>
      <c r="W29" s="122"/>
      <c r="X29" s="122"/>
      <c r="Y29" s="122"/>
      <c r="Z29" s="122"/>
      <c r="AA29" s="120"/>
      <c r="AB29" s="121"/>
      <c r="AC29" s="121"/>
      <c r="AD29" s="121"/>
      <c r="AE29" s="121"/>
      <c r="AF29" s="21"/>
    </row>
    <row r="30" spans="21:32" ht="15">
      <c r="U30" s="122"/>
      <c r="V30" s="122"/>
      <c r="W30" s="122"/>
      <c r="X30" s="122"/>
      <c r="Y30" s="122"/>
      <c r="Z30" s="122"/>
      <c r="AA30" s="120"/>
      <c r="AB30" s="121"/>
      <c r="AC30" s="121"/>
      <c r="AD30" s="121"/>
      <c r="AE30" s="121"/>
      <c r="AF30" s="21"/>
    </row>
    <row r="31" spans="21:32" ht="15">
      <c r="U31" s="122"/>
      <c r="V31" s="122"/>
      <c r="W31" s="122"/>
      <c r="X31" s="122"/>
      <c r="Y31" s="122"/>
      <c r="Z31" s="122"/>
      <c r="AA31" s="120"/>
      <c r="AB31" s="121"/>
      <c r="AC31" s="121"/>
      <c r="AD31" s="121"/>
      <c r="AE31" s="121"/>
      <c r="AF31" s="21"/>
    </row>
    <row r="32" spans="21:32" ht="15">
      <c r="U32" s="122"/>
      <c r="V32" s="122"/>
      <c r="W32" s="122"/>
      <c r="X32" s="122"/>
      <c r="Y32" s="122"/>
      <c r="Z32" s="122"/>
      <c r="AA32" s="120"/>
      <c r="AB32" s="121"/>
      <c r="AC32" s="121"/>
      <c r="AD32" s="121"/>
      <c r="AE32" s="121"/>
      <c r="AF32" s="21"/>
    </row>
    <row r="33" spans="21:32" ht="15">
      <c r="U33" s="122"/>
      <c r="V33" s="122"/>
      <c r="W33" s="122"/>
      <c r="X33" s="122"/>
      <c r="Y33" s="122"/>
      <c r="Z33" s="122"/>
      <c r="AA33" s="120"/>
      <c r="AB33" s="121"/>
      <c r="AC33" s="121"/>
      <c r="AD33" s="121"/>
      <c r="AE33" s="121"/>
      <c r="AF33" s="21"/>
    </row>
    <row r="34" spans="21:32" ht="15">
      <c r="U34" s="122"/>
      <c r="V34" s="122"/>
      <c r="W34" s="122"/>
      <c r="X34" s="122"/>
      <c r="Y34" s="122"/>
      <c r="Z34" s="122"/>
      <c r="AA34" s="120"/>
      <c r="AB34" s="121"/>
      <c r="AC34" s="121"/>
      <c r="AD34" s="121"/>
      <c r="AE34" s="121"/>
      <c r="AF34" s="21"/>
    </row>
    <row r="35" spans="21:32" ht="15">
      <c r="U35" s="122"/>
      <c r="V35" s="122"/>
      <c r="W35" s="122"/>
      <c r="X35" s="122"/>
      <c r="Y35" s="122"/>
      <c r="Z35" s="122"/>
      <c r="AA35" s="120"/>
      <c r="AB35" s="121"/>
      <c r="AC35" s="121"/>
      <c r="AD35" s="121"/>
      <c r="AE35" s="121"/>
      <c r="AF35" s="21"/>
    </row>
    <row r="36" spans="21:32" ht="18">
      <c r="U36" s="124"/>
      <c r="V36" s="124"/>
      <c r="W36" s="124"/>
      <c r="X36" s="124"/>
      <c r="Y36" s="124"/>
      <c r="Z36" s="124"/>
      <c r="AA36" s="130"/>
      <c r="AB36" s="131"/>
      <c r="AC36" s="131"/>
      <c r="AD36" s="131"/>
      <c r="AE36" s="131"/>
      <c r="AF36" s="21"/>
    </row>
    <row r="37" spans="21:32" ht="15.75">
      <c r="U37" s="124"/>
      <c r="V37" s="124"/>
      <c r="W37" s="124"/>
      <c r="X37" s="124"/>
      <c r="Y37" s="124"/>
      <c r="Z37" s="124"/>
      <c r="AA37" s="124"/>
      <c r="AB37" s="124"/>
      <c r="AC37" s="48"/>
      <c r="AD37" s="48"/>
      <c r="AE37" s="48"/>
      <c r="AF37" s="21"/>
    </row>
    <row r="38" spans="21:32" ht="15">
      <c r="U38" s="129"/>
      <c r="V38" s="129"/>
      <c r="W38" s="129"/>
      <c r="X38" s="129"/>
      <c r="Y38" s="129"/>
      <c r="Z38" s="129"/>
      <c r="AA38" s="129"/>
      <c r="AB38" s="129"/>
      <c r="AC38" s="49"/>
      <c r="AD38" s="49"/>
      <c r="AE38" s="49"/>
      <c r="AF38" s="21"/>
    </row>
    <row r="39" spans="21:32" ht="15">
      <c r="U39" s="129"/>
      <c r="V39" s="129"/>
      <c r="W39" s="129"/>
      <c r="X39" s="129"/>
      <c r="Y39" s="129"/>
      <c r="Z39" s="129"/>
      <c r="AA39" s="129"/>
      <c r="AB39" s="129"/>
      <c r="AC39" s="49"/>
      <c r="AD39" s="49"/>
      <c r="AE39" s="49"/>
      <c r="AF39" s="21"/>
    </row>
    <row r="40" spans="21:32" ht="15">
      <c r="U40" s="129"/>
      <c r="V40" s="129"/>
      <c r="W40" s="129"/>
      <c r="X40" s="129"/>
      <c r="Y40" s="129"/>
      <c r="Z40" s="129"/>
      <c r="AA40" s="129"/>
      <c r="AB40" s="129"/>
      <c r="AC40" s="49"/>
      <c r="AD40" s="49"/>
      <c r="AE40" s="49"/>
      <c r="AF40" s="21"/>
    </row>
    <row r="41" spans="21:32" ht="15">
      <c r="U41" s="129"/>
      <c r="V41" s="129"/>
      <c r="W41" s="129"/>
      <c r="X41" s="129"/>
      <c r="Y41" s="129"/>
      <c r="Z41" s="129"/>
      <c r="AA41" s="129"/>
      <c r="AB41" s="129"/>
      <c r="AC41" s="50"/>
      <c r="AD41" s="49"/>
      <c r="AE41" s="50"/>
      <c r="AF41" s="21"/>
    </row>
    <row r="42" spans="21:32" ht="15">
      <c r="U42" s="129"/>
      <c r="V42" s="129"/>
      <c r="W42" s="129"/>
      <c r="X42" s="129"/>
      <c r="Y42" s="129"/>
      <c r="Z42" s="129"/>
      <c r="AA42" s="129"/>
      <c r="AB42" s="129"/>
      <c r="AC42" s="49"/>
      <c r="AD42" s="49"/>
      <c r="AE42" s="50"/>
      <c r="AF42" s="21"/>
    </row>
    <row r="43" spans="21:32" ht="15">
      <c r="U43" s="129"/>
      <c r="V43" s="129"/>
      <c r="W43" s="129"/>
      <c r="X43" s="129"/>
      <c r="Y43" s="129"/>
      <c r="Z43" s="129"/>
      <c r="AA43" s="129"/>
      <c r="AB43" s="129"/>
      <c r="AC43" s="49"/>
      <c r="AD43" s="49"/>
      <c r="AE43" s="50"/>
      <c r="AF43" s="21"/>
    </row>
    <row r="44" spans="21:32" ht="15">
      <c r="U44" s="129"/>
      <c r="V44" s="129"/>
      <c r="W44" s="129"/>
      <c r="X44" s="129"/>
      <c r="Y44" s="129"/>
      <c r="Z44" s="129"/>
      <c r="AA44" s="129"/>
      <c r="AB44" s="129"/>
      <c r="AC44" s="49"/>
      <c r="AD44" s="49"/>
      <c r="AE44" s="50"/>
      <c r="AF44" s="21"/>
    </row>
    <row r="45" spans="21:32" ht="15">
      <c r="U45" s="129"/>
      <c r="V45" s="129"/>
      <c r="W45" s="129"/>
      <c r="X45" s="129"/>
      <c r="Y45" s="129"/>
      <c r="Z45" s="129"/>
      <c r="AA45" s="129"/>
      <c r="AB45" s="129"/>
      <c r="AC45" s="49"/>
      <c r="AD45" s="50"/>
      <c r="AE45" s="50"/>
      <c r="AF45" s="21"/>
    </row>
    <row r="46" spans="21:32" ht="15">
      <c r="U46" s="129"/>
      <c r="V46" s="129"/>
      <c r="W46" s="129"/>
      <c r="X46" s="129"/>
      <c r="Y46" s="129"/>
      <c r="Z46" s="129"/>
      <c r="AA46" s="129"/>
      <c r="AB46" s="129"/>
      <c r="AC46" s="50"/>
      <c r="AD46" s="49"/>
      <c r="AE46" s="50"/>
      <c r="AF46" s="21"/>
    </row>
    <row r="47" spans="21:32" ht="15">
      <c r="U47" s="129"/>
      <c r="V47" s="129"/>
      <c r="W47" s="129"/>
      <c r="X47" s="129"/>
      <c r="Y47" s="129"/>
      <c r="Z47" s="129"/>
      <c r="AA47" s="129"/>
      <c r="AB47" s="129"/>
      <c r="AC47" s="49"/>
      <c r="AD47" s="49"/>
      <c r="AE47" s="50"/>
      <c r="AF47" s="21"/>
    </row>
    <row r="48" spans="21:32" ht="15">
      <c r="U48" s="129"/>
      <c r="V48" s="129"/>
      <c r="W48" s="129"/>
      <c r="X48" s="129"/>
      <c r="Y48" s="129"/>
      <c r="Z48" s="129"/>
      <c r="AA48" s="129"/>
      <c r="AB48" s="129"/>
      <c r="AC48" s="49"/>
      <c r="AD48" s="49"/>
      <c r="AE48" s="50"/>
      <c r="AF48" s="21"/>
    </row>
    <row r="49" spans="21:32" ht="15">
      <c r="U49" s="129"/>
      <c r="V49" s="129"/>
      <c r="W49" s="129"/>
      <c r="X49" s="129"/>
      <c r="Y49" s="129"/>
      <c r="Z49" s="129"/>
      <c r="AA49" s="129"/>
      <c r="AB49" s="129"/>
      <c r="AC49" s="50"/>
      <c r="AD49" s="49"/>
      <c r="AE49" s="50"/>
      <c r="AF49" s="21"/>
    </row>
    <row r="50" spans="21:32" ht="15">
      <c r="U50" s="129"/>
      <c r="V50" s="129"/>
      <c r="W50" s="129"/>
      <c r="X50" s="129"/>
      <c r="Y50" s="129"/>
      <c r="Z50" s="129"/>
      <c r="AA50" s="129"/>
      <c r="AB50" s="129"/>
      <c r="AC50" s="50"/>
      <c r="AD50" s="49"/>
      <c r="AE50" s="50"/>
      <c r="AF50" s="21"/>
    </row>
    <row r="51" spans="21:32" ht="15">
      <c r="U51" s="129"/>
      <c r="V51" s="129"/>
      <c r="W51" s="129"/>
      <c r="X51" s="129"/>
      <c r="Y51" s="129"/>
      <c r="Z51" s="129"/>
      <c r="AA51" s="129"/>
      <c r="AB51" s="129"/>
      <c r="AC51" s="49"/>
      <c r="AD51" s="49"/>
      <c r="AE51" s="50"/>
      <c r="AF51" s="21"/>
    </row>
    <row r="52" spans="21:32" ht="15">
      <c r="U52" s="129"/>
      <c r="V52" s="129"/>
      <c r="W52" s="129"/>
      <c r="X52" s="129"/>
      <c r="Y52" s="129"/>
      <c r="Z52" s="129"/>
      <c r="AA52" s="129"/>
      <c r="AB52" s="129"/>
      <c r="AC52" s="49"/>
      <c r="AD52" s="49"/>
      <c r="AE52" s="50"/>
      <c r="AF52" s="21"/>
    </row>
    <row r="53" spans="21:32" ht="15">
      <c r="U53" s="129"/>
      <c r="V53" s="129"/>
      <c r="W53" s="129"/>
      <c r="X53" s="129"/>
      <c r="Y53" s="129"/>
      <c r="Z53" s="129"/>
      <c r="AA53" s="129"/>
      <c r="AB53" s="129"/>
      <c r="AC53" s="49"/>
      <c r="AD53" s="49"/>
      <c r="AE53" s="50"/>
      <c r="AF53" s="21"/>
    </row>
    <row r="54" spans="21:32" ht="15.75">
      <c r="U54" s="123"/>
      <c r="V54" s="123"/>
      <c r="W54" s="123"/>
      <c r="X54" s="123"/>
      <c r="Y54" s="123"/>
      <c r="Z54" s="123"/>
      <c r="AA54" s="123"/>
      <c r="AB54" s="123"/>
      <c r="AC54" s="51"/>
      <c r="AD54" s="18"/>
      <c r="AE54" s="51"/>
      <c r="AF54" s="21"/>
    </row>
    <row r="55" spans="21:32" ht="15">
      <c r="U55" s="129"/>
      <c r="V55" s="129"/>
      <c r="W55" s="129"/>
      <c r="X55" s="129"/>
      <c r="Y55" s="129"/>
      <c r="Z55" s="129"/>
      <c r="AA55" s="129"/>
      <c r="AB55" s="129"/>
      <c r="AC55" s="49"/>
      <c r="AD55" s="49"/>
      <c r="AE55" s="49"/>
      <c r="AF55" s="21"/>
    </row>
    <row r="56" spans="21:32" ht="18">
      <c r="U56" s="123"/>
      <c r="V56" s="123"/>
      <c r="W56" s="123"/>
      <c r="X56" s="123"/>
      <c r="Y56" s="123"/>
      <c r="Z56" s="123"/>
      <c r="AA56" s="123"/>
      <c r="AB56" s="123"/>
      <c r="AC56" s="52"/>
      <c r="AD56" s="49"/>
      <c r="AE56" s="52"/>
      <c r="AF56" s="21"/>
    </row>
    <row r="57" spans="21:32" ht="18.75"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21"/>
    </row>
    <row r="58" spans="21:32" ht="12.75"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34:41" ht="15.75">
      <c r="AH59" s="18"/>
      <c r="AI59" s="18"/>
      <c r="AJ59" s="18"/>
      <c r="AK59" s="19"/>
      <c r="AL59" s="19"/>
      <c r="AM59" s="19"/>
      <c r="AN59" s="19"/>
      <c r="AO59" s="19"/>
    </row>
    <row r="60" spans="34:41" ht="12.75">
      <c r="AH60" s="20"/>
      <c r="AI60" s="20"/>
      <c r="AJ60" s="20"/>
      <c r="AK60" s="20"/>
      <c r="AL60" s="20"/>
      <c r="AM60" s="20"/>
      <c r="AN60" s="20"/>
      <c r="AO60" s="20"/>
    </row>
    <row r="61" spans="34:41" ht="15.75">
      <c r="AH61" s="18"/>
      <c r="AI61" s="18"/>
      <c r="AJ61" s="18"/>
      <c r="AK61" s="18"/>
      <c r="AL61" s="18"/>
      <c r="AM61" s="18"/>
      <c r="AN61" s="18"/>
      <c r="AO61" s="18"/>
    </row>
    <row r="62" spans="34:41" ht="15.75">
      <c r="AH62" s="18"/>
      <c r="AI62" s="18"/>
      <c r="AJ62" s="18"/>
      <c r="AK62" s="18"/>
      <c r="AL62" s="18"/>
      <c r="AM62" s="18"/>
      <c r="AN62" s="18"/>
      <c r="AO62" s="18"/>
    </row>
    <row r="63" spans="34:41" ht="12.75">
      <c r="AH63" s="20"/>
      <c r="AI63" s="20"/>
      <c r="AJ63" s="20"/>
      <c r="AK63" s="20"/>
      <c r="AL63" s="20"/>
      <c r="AM63" s="20"/>
      <c r="AN63" s="20"/>
      <c r="AO63" s="20"/>
    </row>
    <row r="64" spans="34:41" ht="12.75">
      <c r="AH64" s="20"/>
      <c r="AI64" s="20"/>
      <c r="AJ64" s="20"/>
      <c r="AK64" s="20"/>
      <c r="AL64" s="20"/>
      <c r="AM64" s="20"/>
      <c r="AN64" s="20"/>
      <c r="AO64" s="20"/>
    </row>
    <row r="65" spans="34:41" ht="15">
      <c r="AH65" s="19"/>
      <c r="AI65" s="19"/>
      <c r="AJ65" s="19"/>
      <c r="AK65" s="19"/>
      <c r="AL65" s="19"/>
      <c r="AM65" s="19"/>
      <c r="AN65" s="19"/>
      <c r="AO65" s="19"/>
    </row>
    <row r="66" spans="34:41" ht="15">
      <c r="AH66" s="19"/>
      <c r="AI66" s="19"/>
      <c r="AJ66" s="19"/>
      <c r="AK66" s="19"/>
      <c r="AL66" s="19"/>
      <c r="AM66" s="19"/>
      <c r="AN66" s="19"/>
      <c r="AO66" s="19"/>
    </row>
    <row r="67" spans="34:41" ht="15">
      <c r="AH67" s="19"/>
      <c r="AI67" s="19"/>
      <c r="AJ67" s="19"/>
      <c r="AK67" s="19"/>
      <c r="AL67" s="19"/>
      <c r="AM67" s="19"/>
      <c r="AN67" s="19"/>
      <c r="AO67" s="19"/>
    </row>
    <row r="68" spans="34:41" ht="15">
      <c r="AH68" s="19"/>
      <c r="AI68" s="19"/>
      <c r="AJ68" s="19"/>
      <c r="AK68" s="19"/>
      <c r="AL68" s="19"/>
      <c r="AM68" s="19"/>
      <c r="AN68" s="19"/>
      <c r="AO68" s="19"/>
    </row>
    <row r="69" spans="34:41" ht="15">
      <c r="AH69" s="19"/>
      <c r="AI69" s="19"/>
      <c r="AJ69" s="19"/>
      <c r="AK69" s="19"/>
      <c r="AL69" s="19"/>
      <c r="AM69" s="19"/>
      <c r="AN69" s="19"/>
      <c r="AO69" s="19"/>
    </row>
    <row r="70" spans="34:41" ht="15">
      <c r="AH70" s="19"/>
      <c r="AI70" s="19"/>
      <c r="AJ70" s="19"/>
      <c r="AK70" s="19"/>
      <c r="AL70" s="19"/>
      <c r="AM70" s="19"/>
      <c r="AN70" s="19"/>
      <c r="AO70" s="19"/>
    </row>
    <row r="71" spans="34:41" ht="15">
      <c r="AH71" s="19"/>
      <c r="AI71" s="19"/>
      <c r="AJ71" s="19"/>
      <c r="AK71" s="19"/>
      <c r="AL71" s="19"/>
      <c r="AM71" s="19"/>
      <c r="AN71" s="19"/>
      <c r="AO71" s="19"/>
    </row>
    <row r="72" spans="34:41" ht="15">
      <c r="AH72" s="19"/>
      <c r="AI72" s="19"/>
      <c r="AJ72" s="19"/>
      <c r="AK72" s="19"/>
      <c r="AL72" s="19"/>
      <c r="AM72" s="19"/>
      <c r="AN72" s="19"/>
      <c r="AO72" s="19"/>
    </row>
    <row r="73" spans="34:41" ht="15">
      <c r="AH73" s="19"/>
      <c r="AI73" s="19"/>
      <c r="AJ73" s="19"/>
      <c r="AK73" s="19"/>
      <c r="AL73" s="19"/>
      <c r="AM73" s="19"/>
      <c r="AN73" s="19"/>
      <c r="AO73" s="19"/>
    </row>
    <row r="74" spans="34:41" ht="15">
      <c r="AH74" s="19"/>
      <c r="AI74" s="19"/>
      <c r="AJ74" s="19"/>
      <c r="AK74" s="19"/>
      <c r="AL74" s="19"/>
      <c r="AM74" s="19"/>
      <c r="AN74" s="19"/>
      <c r="AO74" s="19"/>
    </row>
    <row r="75" spans="34:41" ht="12.75">
      <c r="AH75" s="21"/>
      <c r="AI75" s="21"/>
      <c r="AJ75" s="21"/>
      <c r="AK75" s="21"/>
      <c r="AL75" s="21"/>
      <c r="AM75" s="21"/>
      <c r="AN75" s="21"/>
      <c r="AO75" s="21"/>
    </row>
    <row r="76" spans="34:41" ht="12.75">
      <c r="AH76" s="21"/>
      <c r="AI76" s="21"/>
      <c r="AJ76" s="21"/>
      <c r="AK76" s="21"/>
      <c r="AL76" s="21"/>
      <c r="AM76" s="21"/>
      <c r="AN76" s="21"/>
      <c r="AO76" s="21"/>
    </row>
    <row r="77" spans="34:41" ht="12.75">
      <c r="AH77" s="21"/>
      <c r="AI77" s="21"/>
      <c r="AJ77" s="21"/>
      <c r="AK77" s="21"/>
      <c r="AL77" s="21"/>
      <c r="AM77" s="21"/>
      <c r="AN77" s="21"/>
      <c r="AO77" s="21"/>
    </row>
    <row r="78" spans="34:41" ht="12.75">
      <c r="AH78" s="21"/>
      <c r="AI78" s="21"/>
      <c r="AJ78" s="21"/>
      <c r="AK78" s="21"/>
      <c r="AL78" s="21"/>
      <c r="AM78" s="21"/>
      <c r="AN78" s="21"/>
      <c r="AO78" s="21"/>
    </row>
    <row r="79" spans="34:41" ht="12.75">
      <c r="AH79" s="21"/>
      <c r="AI79" s="21"/>
      <c r="AJ79" s="21"/>
      <c r="AK79" s="21"/>
      <c r="AL79" s="21"/>
      <c r="AM79" s="21"/>
      <c r="AN79" s="21"/>
      <c r="AO79" s="21"/>
    </row>
    <row r="80" spans="34:41" ht="12.75">
      <c r="AH80" s="21"/>
      <c r="AI80" s="21"/>
      <c r="AJ80" s="21"/>
      <c r="AK80" s="21"/>
      <c r="AL80" s="21"/>
      <c r="AM80" s="21"/>
      <c r="AN80" s="21"/>
      <c r="AO80" s="21"/>
    </row>
    <row r="81" spans="34:41" ht="15.75">
      <c r="AH81" s="18"/>
      <c r="AI81" s="18"/>
      <c r="AJ81" s="18"/>
      <c r="AK81" s="18"/>
      <c r="AL81" s="18"/>
      <c r="AM81" s="18"/>
      <c r="AN81" s="18"/>
      <c r="AO81" s="18"/>
    </row>
    <row r="82" spans="34:41" ht="15.75">
      <c r="AH82" s="18"/>
      <c r="AI82" s="128"/>
      <c r="AJ82" s="128"/>
      <c r="AK82" s="128"/>
      <c r="AL82" s="128"/>
      <c r="AM82" s="128"/>
      <c r="AN82" s="18"/>
      <c r="AO82" s="18"/>
    </row>
    <row r="83" spans="34:41" ht="15.75">
      <c r="AH83" s="18"/>
      <c r="AI83" s="18"/>
      <c r="AJ83" s="18"/>
      <c r="AK83" s="18"/>
      <c r="AL83" s="18"/>
      <c r="AM83" s="18"/>
      <c r="AN83" s="18"/>
      <c r="AO83" s="18"/>
    </row>
    <row r="84" spans="34:41" ht="15.75">
      <c r="AH84" s="18"/>
      <c r="AI84" s="18"/>
      <c r="AJ84" s="18"/>
      <c r="AK84" s="18"/>
      <c r="AL84" s="18"/>
      <c r="AM84" s="18"/>
      <c r="AN84" s="18"/>
      <c r="AO84" s="18"/>
    </row>
    <row r="85" spans="34:41" ht="12.75">
      <c r="AH85" s="21"/>
      <c r="AI85" s="21"/>
      <c r="AJ85" s="21"/>
      <c r="AK85" s="21"/>
      <c r="AL85" s="21"/>
      <c r="AM85" s="21"/>
      <c r="AN85" s="21"/>
      <c r="AO85" s="21"/>
    </row>
    <row r="86" spans="34:41" ht="15.75">
      <c r="AH86" s="21"/>
      <c r="AI86" s="18"/>
      <c r="AJ86" s="18"/>
      <c r="AK86" s="18"/>
      <c r="AL86" s="21"/>
      <c r="AM86" s="21"/>
      <c r="AN86" s="21"/>
      <c r="AO86" s="21"/>
    </row>
    <row r="87" spans="34:41" ht="15.75">
      <c r="AH87" s="21"/>
      <c r="AI87" s="18"/>
      <c r="AJ87" s="18"/>
      <c r="AK87" s="18"/>
      <c r="AL87" s="21"/>
      <c r="AM87" s="21"/>
      <c r="AN87" s="21"/>
      <c r="AO87" s="21"/>
    </row>
    <row r="88" spans="34:41" ht="12.75">
      <c r="AH88" s="21"/>
      <c r="AI88" s="21"/>
      <c r="AJ88" s="21"/>
      <c r="AK88" s="21"/>
      <c r="AL88" s="21"/>
      <c r="AM88" s="21"/>
      <c r="AN88" s="21"/>
      <c r="AO88" s="21"/>
    </row>
    <row r="89" spans="34:41" ht="12.75">
      <c r="AH89" s="21"/>
      <c r="AI89" s="21"/>
      <c r="AJ89" s="21"/>
      <c r="AK89" s="21"/>
      <c r="AL89" s="21"/>
      <c r="AM89" s="21"/>
      <c r="AN89" s="21"/>
      <c r="AO89" s="21"/>
    </row>
    <row r="90" spans="34:41" ht="15.75">
      <c r="AH90" s="18"/>
      <c r="AI90" s="18"/>
      <c r="AJ90" s="18"/>
      <c r="AK90" s="18"/>
      <c r="AL90" s="18"/>
      <c r="AM90" s="18"/>
      <c r="AN90" s="18"/>
      <c r="AO90" s="18"/>
    </row>
    <row r="91" spans="34:41" ht="15.75">
      <c r="AH91" s="18"/>
      <c r="AI91" s="18"/>
      <c r="AJ91" s="18"/>
      <c r="AK91" s="18"/>
      <c r="AL91" s="18"/>
      <c r="AM91" s="18"/>
      <c r="AN91" s="18"/>
      <c r="AO91" s="18"/>
    </row>
    <row r="92" spans="34:42" ht="15.75">
      <c r="AH92" s="18"/>
      <c r="AI92" s="18"/>
      <c r="AJ92" s="18"/>
      <c r="AK92" s="135"/>
      <c r="AL92" s="135"/>
      <c r="AM92" s="135"/>
      <c r="AN92" s="135"/>
      <c r="AO92" s="135"/>
      <c r="AP92" s="135"/>
    </row>
    <row r="93" spans="34:46" ht="15.75">
      <c r="AH93" s="18"/>
      <c r="AI93" s="18"/>
      <c r="AJ93" s="18"/>
      <c r="AK93" s="22"/>
      <c r="AL93" s="22"/>
      <c r="AM93" s="128"/>
      <c r="AN93" s="128"/>
      <c r="AO93" s="128"/>
      <c r="AP93" s="128"/>
      <c r="AQ93" s="22"/>
      <c r="AR93" s="128"/>
      <c r="AS93" s="128"/>
      <c r="AT93" s="22"/>
    </row>
    <row r="94" spans="34:41" ht="15.75">
      <c r="AH94" s="18"/>
      <c r="AI94" s="18"/>
      <c r="AJ94" s="18"/>
      <c r="AK94" s="18"/>
      <c r="AL94" s="18"/>
      <c r="AM94" s="18"/>
      <c r="AN94" s="18"/>
      <c r="AO94" s="18"/>
    </row>
    <row r="95" spans="34:41" ht="15.75">
      <c r="AH95" s="18"/>
      <c r="AI95" s="18"/>
      <c r="AJ95" s="18"/>
      <c r="AK95" s="18"/>
      <c r="AL95" s="18"/>
      <c r="AM95" s="18"/>
      <c r="AN95" s="18"/>
      <c r="AO95" s="18"/>
    </row>
    <row r="96" spans="34:41" ht="15.75">
      <c r="AH96" s="18"/>
      <c r="AI96" s="18"/>
      <c r="AJ96" s="18"/>
      <c r="AK96" s="18"/>
      <c r="AL96" s="18"/>
      <c r="AM96" s="18"/>
      <c r="AN96" s="18"/>
      <c r="AO96" s="18"/>
    </row>
    <row r="97" spans="34:41" ht="15.75">
      <c r="AH97" s="18"/>
      <c r="AI97" s="18"/>
      <c r="AJ97" s="18"/>
      <c r="AK97" s="18"/>
      <c r="AL97" s="18"/>
      <c r="AM97" s="18"/>
      <c r="AN97" s="18"/>
      <c r="AO97" s="18"/>
    </row>
    <row r="98" spans="34:41" ht="12.75">
      <c r="AH98" s="21"/>
      <c r="AI98" s="21"/>
      <c r="AJ98" s="21"/>
      <c r="AK98" s="21"/>
      <c r="AL98" s="21"/>
      <c r="AM98" s="21"/>
      <c r="AN98" s="21"/>
      <c r="AO98" s="21"/>
    </row>
    <row r="99" spans="34:41" ht="12.75">
      <c r="AH99" s="21"/>
      <c r="AI99" s="21"/>
      <c r="AJ99" s="21"/>
      <c r="AK99" s="21"/>
      <c r="AL99" s="21"/>
      <c r="AM99" s="21"/>
      <c r="AN99" s="21"/>
      <c r="AO99" s="21"/>
    </row>
    <row r="100" spans="34:41" ht="12.75">
      <c r="AH100" s="21"/>
      <c r="AI100" s="21"/>
      <c r="AJ100" s="21"/>
      <c r="AK100" s="21"/>
      <c r="AL100" s="21"/>
      <c r="AM100" s="21"/>
      <c r="AN100" s="21"/>
      <c r="AO100" s="21"/>
    </row>
    <row r="101" spans="34:41" ht="12.75">
      <c r="AH101" s="21"/>
      <c r="AI101" s="21"/>
      <c r="AJ101" s="21"/>
      <c r="AK101" s="21"/>
      <c r="AL101" s="21"/>
      <c r="AM101" s="21"/>
      <c r="AN101" s="21"/>
      <c r="AO101" s="21"/>
    </row>
    <row r="102" spans="34:41" ht="12.75">
      <c r="AH102" s="21"/>
      <c r="AI102" s="21"/>
      <c r="AJ102" s="21"/>
      <c r="AK102" s="21"/>
      <c r="AL102" s="21"/>
      <c r="AM102" s="21"/>
      <c r="AN102" s="21"/>
      <c r="AO102" s="21"/>
    </row>
    <row r="103" spans="34:41" ht="12.75">
      <c r="AH103" s="21"/>
      <c r="AI103" s="21"/>
      <c r="AJ103" s="21"/>
      <c r="AK103" s="21"/>
      <c r="AL103" s="21"/>
      <c r="AM103" s="21"/>
      <c r="AN103" s="21"/>
      <c r="AO103" s="21"/>
    </row>
    <row r="104" spans="34:41" ht="15.75">
      <c r="AH104" s="18"/>
      <c r="AI104" s="18"/>
      <c r="AJ104" s="18"/>
      <c r="AK104" s="18"/>
      <c r="AL104" s="18"/>
      <c r="AM104" s="18"/>
      <c r="AN104" s="18"/>
      <c r="AO104" s="18"/>
    </row>
    <row r="105" spans="34:41" ht="15.75">
      <c r="AH105" s="18"/>
      <c r="AI105" s="18"/>
      <c r="AJ105" s="18"/>
      <c r="AK105" s="18"/>
      <c r="AL105" s="18"/>
      <c r="AM105" s="18"/>
      <c r="AN105" s="18"/>
      <c r="AO105" s="18"/>
    </row>
    <row r="106" spans="34:41" ht="12.75">
      <c r="AH106" s="21"/>
      <c r="AI106" s="21"/>
      <c r="AJ106" s="21"/>
      <c r="AK106" s="21"/>
      <c r="AL106" s="21"/>
      <c r="AM106" s="21"/>
      <c r="AN106" s="21"/>
      <c r="AO106" s="21"/>
    </row>
    <row r="131" ht="12.75">
      <c r="U131" s="58" t="e">
        <f>#REF!</f>
        <v>#REF!</v>
      </c>
    </row>
    <row r="132" spans="21:22" ht="13.5">
      <c r="U132" s="53" t="str">
        <f>IF(U141&gt;0,W141," ")&amp;" "&amp;IF(U140&gt;0,W140," ")&amp;" "&amp;IF(U139&gt;0,W139," ")&amp;" "&amp;IF(U138&gt;0,W138," ")&amp;" "&amp;IF(U137&gt;0,W137," ")&amp;" "&amp;IF(U136&gt;0,W136," ")&amp;" "&amp;IF(U135&gt;0,W135," ")&amp;" "&amp;IF(U134&gt;0,W134," ")</f>
        <v>      5rRL; CHFZ GJ ;M K   </v>
      </c>
      <c r="V132" s="66"/>
    </row>
    <row r="133" spans="21:28" ht="12.75">
      <c r="U133" s="54">
        <f>S9</f>
        <v>25906</v>
      </c>
      <c r="V133" s="55"/>
      <c r="W133" s="54"/>
      <c r="X133" s="55"/>
      <c r="Y133" s="55"/>
      <c r="Z133" s="55"/>
      <c r="AA133" s="55"/>
      <c r="AB133" s="55"/>
    </row>
    <row r="134" spans="21:28" ht="12.75">
      <c r="U134" s="56" t="str">
        <f>IF(U143&gt;0,V143," ")&amp;" "&amp;IF(U142&gt;0,V142," ")&amp;" "&amp;IF(U141&gt;0,V141," ")&amp;" "&amp;IF(U140&gt;0,V140," ")&amp;" "&amp;IF(U139&gt;0,V139," ")&amp;" "&amp;IF(U138&gt;0,V138," ")&amp;" "&amp;IF(U137&gt;0,V137," ")&amp;" "&amp;IF(U136&gt;0,V136," ")</f>
        <v>          Twenty Five Thousand, Nine Hundred Six</v>
      </c>
      <c r="V134" s="55"/>
      <c r="W134" s="55"/>
      <c r="X134" s="55"/>
      <c r="Y134" s="55"/>
      <c r="Z134" s="55"/>
      <c r="AA134" s="55"/>
      <c r="AB134" s="55"/>
    </row>
    <row r="135" spans="21:28" ht="12.75">
      <c r="U135" s="55"/>
      <c r="V135" s="55"/>
      <c r="W135" s="55"/>
      <c r="X135" s="55"/>
      <c r="Y135" s="55"/>
      <c r="Z135" s="55"/>
      <c r="AA135" s="55"/>
      <c r="AB135" s="55"/>
    </row>
    <row r="136" spans="21:28" ht="18.75">
      <c r="U136" s="55">
        <f>U133-INT(U133/100)*100</f>
        <v>6</v>
      </c>
      <c r="V136" s="55" t="str">
        <f>IF(U136&gt;0,VLOOKUP(U136,X136:Y234,2)," ")</f>
        <v>Six</v>
      </c>
      <c r="W136" s="84" t="str">
        <f>IF(U136&gt;0,VLOOKUP(U136,Z136:AA234,2)," ")</f>
        <v>K</v>
      </c>
      <c r="X136" s="55">
        <v>1</v>
      </c>
      <c r="Y136" s="55" t="s">
        <v>102</v>
      </c>
      <c r="Z136" s="55">
        <v>1</v>
      </c>
      <c r="AA136" s="84" t="s">
        <v>103</v>
      </c>
      <c r="AB136" s="55"/>
    </row>
    <row r="137" spans="21:28" ht="18.75">
      <c r="U137" s="55">
        <f>(U133-INT(U133/1000)*1000-U136)/100</f>
        <v>9</v>
      </c>
      <c r="V137" s="55" t="str">
        <f>IF(U137&gt;0,VLOOKUP(U137,X136:Y234,2)," ")&amp;" "&amp;"Hundred"</f>
        <v>Nine Hundred</v>
      </c>
      <c r="W137" s="84" t="str">
        <f>IF(U137&gt;0,VLOOKUP(U137,Z136:AA234,2)," ")&amp;" "&amp;";M"</f>
        <v>GJ ;M</v>
      </c>
      <c r="X137" s="55">
        <v>2</v>
      </c>
      <c r="Y137" s="55" t="s">
        <v>104</v>
      </c>
      <c r="Z137" s="55">
        <v>2</v>
      </c>
      <c r="AA137" s="84" t="s">
        <v>105</v>
      </c>
      <c r="AB137" s="55"/>
    </row>
    <row r="138" spans="21:28" ht="18.75">
      <c r="U138" s="55">
        <f>(U133-INT(U133/100000)*100000-U136-U137*100)/1000</f>
        <v>25</v>
      </c>
      <c r="V138" s="55" t="str">
        <f>IF(U138&gt;0,VLOOKUP(U138,X136:Y234,2)," ")&amp;" "&amp;"Thousand,"</f>
        <v>Twenty Five Thousand,</v>
      </c>
      <c r="W138" s="84" t="str">
        <f>IF(U138&gt;0,VLOOKUP(U138,Z136:AA234,2)," ")&amp;" "&amp;"CHFZ"</f>
        <v>5rRL; CHFZ</v>
      </c>
      <c r="X138" s="55">
        <v>3</v>
      </c>
      <c r="Y138" s="55" t="s">
        <v>106</v>
      </c>
      <c r="Z138" s="55">
        <v>3</v>
      </c>
      <c r="AA138" s="84" t="s">
        <v>107</v>
      </c>
      <c r="AB138" s="55"/>
    </row>
    <row r="139" spans="21:28" ht="18.75">
      <c r="U139" s="55">
        <f>(U133-INT(U133/10000000)*10000000-U136-U137*100-U138*1000)/100000</f>
        <v>0</v>
      </c>
      <c r="V139" s="55" t="str">
        <f>IF(U139&gt;0,VLOOKUP(U139,X136:Y234,2)," ")&amp;" "&amp;"Lac,"</f>
        <v>  Lac,</v>
      </c>
      <c r="W139" s="84" t="str">
        <f>IF(U139&gt;0,VLOOKUP(U139,Z136:AA234,2)," ")&amp;" "&amp;",FB4"</f>
        <v>  ,FB4</v>
      </c>
      <c r="X139" s="55">
        <v>4</v>
      </c>
      <c r="Y139" s="55" t="s">
        <v>108</v>
      </c>
      <c r="Z139" s="55">
        <v>4</v>
      </c>
      <c r="AA139" s="84" t="s">
        <v>109</v>
      </c>
      <c r="AB139" s="55"/>
    </row>
    <row r="140" spans="21:28" ht="18.75">
      <c r="U140" s="55">
        <f>(U133-INT(U133/1000000000)*1000000000-U136-U137*100-U138*1000-U139*100000)/10000000</f>
        <v>0</v>
      </c>
      <c r="V140" s="55" t="str">
        <f>IF(U140&gt;0,VLOOKUP(U140,X136:Y234,2)," ")&amp;" "&amp;"Crore,"</f>
        <v>  Crore,</v>
      </c>
      <c r="W140" s="84" t="str">
        <f>IF(U140&gt;0,VLOOKUP(U140,Z136:AA234,2)," ")&amp;" "&amp;"SZM0"</f>
        <v>  SZM0</v>
      </c>
      <c r="X140" s="55">
        <v>5</v>
      </c>
      <c r="Y140" s="55" t="s">
        <v>110</v>
      </c>
      <c r="Z140" s="55">
        <v>5</v>
      </c>
      <c r="AA140" s="84" t="s">
        <v>111</v>
      </c>
      <c r="AB140" s="55"/>
    </row>
    <row r="141" spans="21:28" ht="18.75">
      <c r="U141" s="55">
        <f>(U133-INT(U133/100000000000)*100000000000-U136-U137*100-U138*1000-U139*100000-U140*10000000)/1000000000</f>
        <v>0</v>
      </c>
      <c r="V141" s="55" t="str">
        <f>IF(U141&gt;0,VLOOKUP(U141,X136:Y234,2)," ")&amp;" "&amp;"Abaj,"</f>
        <v>  Abaj,</v>
      </c>
      <c r="W141" s="84" t="str">
        <f>IF(U141&gt;0,VLOOKUP(U141,Z136:AA234,2)," ")&amp;" "&amp;"VAH4"</f>
        <v>  VAH4</v>
      </c>
      <c r="X141" s="55">
        <v>6</v>
      </c>
      <c r="Y141" s="55" t="s">
        <v>112</v>
      </c>
      <c r="Z141" s="55">
        <v>6</v>
      </c>
      <c r="AA141" s="84" t="s">
        <v>113</v>
      </c>
      <c r="AB141" s="55"/>
    </row>
    <row r="142" spans="21:28" ht="18.75">
      <c r="U142" s="55">
        <f>(U133-INT(U133/10000000000000)*10000000000000-U136-U137*100-U138*1000-U139*100000-U140*10000000-U141*1000000000)/100000000000</f>
        <v>0</v>
      </c>
      <c r="V142" s="55" t="str">
        <f>IF(U142&gt;0,VLOOKUP(U142,X136:Y234,2)," ")&amp;" "&amp;"Kharva,"</f>
        <v>  Kharva,</v>
      </c>
      <c r="W142" s="84" t="str">
        <f>IF(U142&gt;0,VLOOKUP(U142,Z136:AA234,2)," ")&amp;" "&amp;"BJ4"""</f>
        <v>  BJ4"</v>
      </c>
      <c r="X142" s="55">
        <v>7</v>
      </c>
      <c r="Y142" s="55" t="s">
        <v>114</v>
      </c>
      <c r="Z142" s="55">
        <v>7</v>
      </c>
      <c r="AA142" s="84" t="s">
        <v>115</v>
      </c>
      <c r="AB142" s="55"/>
    </row>
    <row r="143" spans="21:28" ht="18.75">
      <c r="U143" s="55">
        <f>(U133-INT(U133/1000000000000000)*1000000000000000-U136-U137*100-U138*1000-U139*100000-U140*10000000-U141*1000000000-U142*100000000000)/10000000000000</f>
        <v>0</v>
      </c>
      <c r="V143" s="55" t="str">
        <f>IF(U143&gt;0,VLOOKUP(U143,X137:Y235,2)," ")&amp;" "&amp;"Nikharva,"</f>
        <v>  Nikharva,</v>
      </c>
      <c r="W143" s="84" t="str">
        <f>IF(U143&gt;0,VLOOKUP(U143,Z136:AA234,2)," ")&amp;" "&amp;"GLBJ4"""</f>
        <v>  GLBJ4"</v>
      </c>
      <c r="X143" s="55">
        <v>8</v>
      </c>
      <c r="Y143" s="55" t="s">
        <v>116</v>
      </c>
      <c r="Z143" s="55">
        <v>8</v>
      </c>
      <c r="AA143" s="84" t="s">
        <v>117</v>
      </c>
      <c r="AB143" s="55"/>
    </row>
    <row r="144" spans="21:28" ht="18.75">
      <c r="U144" s="55"/>
      <c r="V144" s="55"/>
      <c r="W144" s="55"/>
      <c r="X144" s="55">
        <v>9</v>
      </c>
      <c r="Y144" s="55" t="s">
        <v>118</v>
      </c>
      <c r="Z144" s="55">
        <v>9</v>
      </c>
      <c r="AA144" s="84" t="s">
        <v>119</v>
      </c>
      <c r="AB144" s="55"/>
    </row>
    <row r="145" spans="21:28" ht="18.75">
      <c r="U145" s="55"/>
      <c r="V145" s="55"/>
      <c r="W145" s="55"/>
      <c r="X145" s="55">
        <v>10</v>
      </c>
      <c r="Y145" s="55" t="s">
        <v>120</v>
      </c>
      <c r="Z145" s="55">
        <v>10</v>
      </c>
      <c r="AA145" s="84" t="s">
        <v>121</v>
      </c>
      <c r="AB145" s="55"/>
    </row>
    <row r="146" spans="21:28" ht="18.75">
      <c r="U146" s="55"/>
      <c r="V146" s="55"/>
      <c r="W146" s="55"/>
      <c r="X146" s="55">
        <v>11</v>
      </c>
      <c r="Y146" s="55" t="s">
        <v>122</v>
      </c>
      <c r="Z146" s="55">
        <v>11</v>
      </c>
      <c r="AA146" s="84" t="s">
        <v>123</v>
      </c>
      <c r="AB146" s="55"/>
    </row>
    <row r="147" spans="21:28" ht="18.75">
      <c r="U147" s="55"/>
      <c r="V147" s="55"/>
      <c r="W147" s="55"/>
      <c r="X147" s="55">
        <v>12</v>
      </c>
      <c r="Y147" s="55" t="s">
        <v>124</v>
      </c>
      <c r="Z147" s="55">
        <v>12</v>
      </c>
      <c r="AA147" s="84" t="s">
        <v>125</v>
      </c>
      <c r="AB147" s="55"/>
    </row>
    <row r="148" spans="21:28" ht="18.75">
      <c r="U148" s="55"/>
      <c r="V148" s="55"/>
      <c r="W148" s="55"/>
      <c r="X148" s="55">
        <v>13</v>
      </c>
      <c r="Y148" s="55" t="s">
        <v>126</v>
      </c>
      <c r="Z148" s="55">
        <v>13</v>
      </c>
      <c r="AA148" s="84" t="s">
        <v>127</v>
      </c>
      <c r="AB148" s="55"/>
    </row>
    <row r="149" spans="21:28" ht="18.75">
      <c r="U149" s="55"/>
      <c r="V149" s="55"/>
      <c r="W149" s="55"/>
      <c r="X149" s="55">
        <v>14</v>
      </c>
      <c r="Y149" s="55" t="s">
        <v>128</v>
      </c>
      <c r="Z149" s="55">
        <v>14</v>
      </c>
      <c r="AA149" s="84" t="s">
        <v>129</v>
      </c>
      <c r="AB149" s="55"/>
    </row>
    <row r="150" spans="21:28" ht="18.75">
      <c r="U150" s="55"/>
      <c r="V150" s="55"/>
      <c r="W150" s="55"/>
      <c r="X150" s="55">
        <v>15</v>
      </c>
      <c r="Y150" s="55" t="s">
        <v>130</v>
      </c>
      <c r="Z150" s="55">
        <v>15</v>
      </c>
      <c r="AA150" s="84" t="s">
        <v>131</v>
      </c>
      <c r="AB150" s="55"/>
    </row>
    <row r="151" spans="21:28" ht="18.75">
      <c r="U151" s="55"/>
      <c r="V151" s="55"/>
      <c r="W151" s="55"/>
      <c r="X151" s="55">
        <v>16</v>
      </c>
      <c r="Y151" s="55" t="s">
        <v>132</v>
      </c>
      <c r="Z151" s="55">
        <v>16</v>
      </c>
      <c r="AA151" s="84" t="s">
        <v>133</v>
      </c>
      <c r="AB151" s="55"/>
    </row>
    <row r="152" spans="21:28" ht="18.75">
      <c r="U152" s="55"/>
      <c r="V152" s="55"/>
      <c r="W152" s="55"/>
      <c r="X152" s="55">
        <v>17</v>
      </c>
      <c r="Y152" s="55" t="s">
        <v>134</v>
      </c>
      <c r="Z152" s="55">
        <v>17</v>
      </c>
      <c r="AA152" s="84" t="s">
        <v>135</v>
      </c>
      <c r="AB152" s="55"/>
    </row>
    <row r="153" spans="21:28" ht="18.75">
      <c r="U153" s="55"/>
      <c r="V153" s="55"/>
      <c r="W153" s="55"/>
      <c r="X153" s="55">
        <v>18</v>
      </c>
      <c r="Y153" s="55" t="s">
        <v>136</v>
      </c>
      <c r="Z153" s="55">
        <v>18</v>
      </c>
      <c r="AA153" s="84" t="s">
        <v>137</v>
      </c>
      <c r="AB153" s="55"/>
    </row>
    <row r="154" spans="21:28" ht="18.75">
      <c r="U154" s="55"/>
      <c r="V154" s="55"/>
      <c r="W154" s="55"/>
      <c r="X154" s="55">
        <v>19</v>
      </c>
      <c r="Y154" s="55" t="s">
        <v>138</v>
      </c>
      <c r="Z154" s="55">
        <v>19</v>
      </c>
      <c r="AA154" s="84" t="s">
        <v>139</v>
      </c>
      <c r="AB154" s="55"/>
    </row>
    <row r="155" spans="21:28" ht="18.75">
      <c r="U155" s="55"/>
      <c r="V155" s="55"/>
      <c r="W155" s="55"/>
      <c r="X155" s="55">
        <v>20</v>
      </c>
      <c r="Y155" s="55" t="s">
        <v>140</v>
      </c>
      <c r="Z155" s="55">
        <v>20</v>
      </c>
      <c r="AA155" s="84" t="s">
        <v>141</v>
      </c>
      <c r="AB155" s="55"/>
    </row>
    <row r="156" spans="21:28" ht="18.75">
      <c r="U156" s="55"/>
      <c r="V156" s="55"/>
      <c r="W156" s="55"/>
      <c r="X156" s="55">
        <v>21</v>
      </c>
      <c r="Y156" s="55" t="s">
        <v>142</v>
      </c>
      <c r="Z156" s="55">
        <v>21</v>
      </c>
      <c r="AA156" s="84" t="s">
        <v>143</v>
      </c>
      <c r="AB156" s="55"/>
    </row>
    <row r="157" spans="21:28" ht="18.75">
      <c r="U157" s="55"/>
      <c r="V157" s="55"/>
      <c r="W157" s="55"/>
      <c r="X157" s="55">
        <v>22</v>
      </c>
      <c r="Y157" s="55" t="s">
        <v>144</v>
      </c>
      <c r="Z157" s="55">
        <v>22</v>
      </c>
      <c r="AA157" s="84" t="s">
        <v>145</v>
      </c>
      <c r="AB157" s="55"/>
    </row>
    <row r="158" spans="21:28" ht="18.75">
      <c r="U158" s="55"/>
      <c r="V158" s="55"/>
      <c r="W158" s="55"/>
      <c r="X158" s="55">
        <v>23</v>
      </c>
      <c r="Y158" s="55" t="s">
        <v>146</v>
      </c>
      <c r="Z158" s="55">
        <v>23</v>
      </c>
      <c r="AA158" s="84" t="s">
        <v>147</v>
      </c>
      <c r="AB158" s="55"/>
    </row>
    <row r="159" spans="21:28" ht="18.75">
      <c r="U159" s="55"/>
      <c r="V159" s="55"/>
      <c r="W159" s="55"/>
      <c r="X159" s="55">
        <v>24</v>
      </c>
      <c r="Y159" s="55" t="s">
        <v>148</v>
      </c>
      <c r="Z159" s="55">
        <v>24</v>
      </c>
      <c r="AA159" s="84" t="s">
        <v>149</v>
      </c>
      <c r="AB159" s="55"/>
    </row>
    <row r="160" spans="21:28" ht="18.75">
      <c r="U160" s="55"/>
      <c r="V160" s="55"/>
      <c r="W160" s="55"/>
      <c r="X160" s="55">
        <v>25</v>
      </c>
      <c r="Y160" s="55" t="s">
        <v>150</v>
      </c>
      <c r="Z160" s="55">
        <v>25</v>
      </c>
      <c r="AA160" s="84" t="s">
        <v>151</v>
      </c>
      <c r="AB160" s="55"/>
    </row>
    <row r="161" spans="21:28" ht="18.75">
      <c r="U161" s="55"/>
      <c r="V161" s="55"/>
      <c r="W161" s="55"/>
      <c r="X161" s="55">
        <v>26</v>
      </c>
      <c r="Y161" s="55" t="s">
        <v>152</v>
      </c>
      <c r="Z161" s="55">
        <v>26</v>
      </c>
      <c r="AA161" s="84" t="s">
        <v>153</v>
      </c>
      <c r="AB161" s="55"/>
    </row>
    <row r="162" spans="21:28" ht="18.75">
      <c r="U162" s="55"/>
      <c r="V162" s="55"/>
      <c r="W162" s="55"/>
      <c r="X162" s="55">
        <v>27</v>
      </c>
      <c r="Y162" s="55" t="s">
        <v>154</v>
      </c>
      <c r="Z162" s="55">
        <v>27</v>
      </c>
      <c r="AA162" s="84" t="s">
        <v>155</v>
      </c>
      <c r="AB162" s="55"/>
    </row>
    <row r="163" spans="21:28" ht="18.75">
      <c r="U163" s="55"/>
      <c r="V163" s="55"/>
      <c r="W163" s="55"/>
      <c r="X163" s="55">
        <v>28</v>
      </c>
      <c r="Y163" s="55" t="s">
        <v>156</v>
      </c>
      <c r="Z163" s="55">
        <v>28</v>
      </c>
      <c r="AA163" s="84" t="s">
        <v>157</v>
      </c>
      <c r="AB163" s="55"/>
    </row>
    <row r="164" spans="21:28" ht="18.75">
      <c r="U164" s="55"/>
      <c r="V164" s="55"/>
      <c r="W164" s="55"/>
      <c r="X164" s="55">
        <v>29</v>
      </c>
      <c r="Y164" s="55" t="s">
        <v>158</v>
      </c>
      <c r="Z164" s="55">
        <v>29</v>
      </c>
      <c r="AA164" s="84" t="s">
        <v>159</v>
      </c>
      <c r="AB164" s="55"/>
    </row>
    <row r="165" spans="21:28" ht="18.75">
      <c r="U165" s="55"/>
      <c r="V165" s="55"/>
      <c r="W165" s="55"/>
      <c r="X165" s="55">
        <v>30</v>
      </c>
      <c r="Y165" s="55" t="s">
        <v>160</v>
      </c>
      <c r="Z165" s="55">
        <v>30</v>
      </c>
      <c r="AA165" s="84" t="s">
        <v>161</v>
      </c>
      <c r="AB165" s="55"/>
    </row>
    <row r="166" spans="21:28" ht="18.75">
      <c r="U166" s="55"/>
      <c r="V166" s="55"/>
      <c r="W166" s="55"/>
      <c r="X166" s="55">
        <v>31</v>
      </c>
      <c r="Y166" s="55" t="s">
        <v>162</v>
      </c>
      <c r="Z166" s="55">
        <v>31</v>
      </c>
      <c r="AA166" s="84" t="s">
        <v>163</v>
      </c>
      <c r="AB166" s="55"/>
    </row>
    <row r="167" spans="21:28" ht="18.75">
      <c r="U167" s="55"/>
      <c r="V167" s="55"/>
      <c r="W167" s="55"/>
      <c r="X167" s="55">
        <v>32</v>
      </c>
      <c r="Y167" s="55" t="s">
        <v>164</v>
      </c>
      <c r="Z167" s="55">
        <v>32</v>
      </c>
      <c r="AA167" s="84" t="s">
        <v>165</v>
      </c>
      <c r="AB167" s="55"/>
    </row>
    <row r="168" spans="21:28" ht="18.75">
      <c r="U168" s="55"/>
      <c r="V168" s="55"/>
      <c r="W168" s="55"/>
      <c r="X168" s="55">
        <v>33</v>
      </c>
      <c r="Y168" s="55" t="s">
        <v>166</v>
      </c>
      <c r="Z168" s="55">
        <v>33</v>
      </c>
      <c r="AA168" s="84" t="s">
        <v>167</v>
      </c>
      <c r="AB168" s="55"/>
    </row>
    <row r="169" spans="21:28" ht="18.75">
      <c r="U169" s="55"/>
      <c r="V169" s="55"/>
      <c r="W169" s="55"/>
      <c r="X169" s="55">
        <v>34</v>
      </c>
      <c r="Y169" s="55" t="s">
        <v>168</v>
      </c>
      <c r="Z169" s="55">
        <v>34</v>
      </c>
      <c r="AA169" s="84" t="s">
        <v>169</v>
      </c>
      <c r="AB169" s="55"/>
    </row>
    <row r="170" spans="21:28" ht="18.75">
      <c r="U170" s="55"/>
      <c r="V170" s="55"/>
      <c r="W170" s="55"/>
      <c r="X170" s="55">
        <v>35</v>
      </c>
      <c r="Y170" s="55" t="s">
        <v>170</v>
      </c>
      <c r="Z170" s="55">
        <v>35</v>
      </c>
      <c r="AA170" s="84" t="s">
        <v>171</v>
      </c>
      <c r="AB170" s="55"/>
    </row>
    <row r="171" spans="21:28" ht="18.75">
      <c r="U171" s="55"/>
      <c r="V171" s="55"/>
      <c r="W171" s="55"/>
      <c r="X171" s="55">
        <v>36</v>
      </c>
      <c r="Y171" s="55" t="s">
        <v>172</v>
      </c>
      <c r="Z171" s="55">
        <v>36</v>
      </c>
      <c r="AA171" s="84" t="s">
        <v>173</v>
      </c>
      <c r="AB171" s="55"/>
    </row>
    <row r="172" spans="21:28" ht="18.75">
      <c r="U172" s="55"/>
      <c r="V172" s="55"/>
      <c r="W172" s="55"/>
      <c r="X172" s="55">
        <v>37</v>
      </c>
      <c r="Y172" s="55" t="s">
        <v>174</v>
      </c>
      <c r="Z172" s="55">
        <v>37</v>
      </c>
      <c r="AA172" s="84" t="s">
        <v>175</v>
      </c>
      <c r="AB172" s="55"/>
    </row>
    <row r="173" spans="21:28" ht="18.75">
      <c r="U173" s="55"/>
      <c r="V173" s="55"/>
      <c r="W173" s="55"/>
      <c r="X173" s="55">
        <v>38</v>
      </c>
      <c r="Y173" s="55" t="s">
        <v>176</v>
      </c>
      <c r="Z173" s="55">
        <v>38</v>
      </c>
      <c r="AA173" s="84" t="s">
        <v>177</v>
      </c>
      <c r="AB173" s="55"/>
    </row>
    <row r="174" spans="21:28" ht="18.75">
      <c r="U174" s="55"/>
      <c r="V174" s="55"/>
      <c r="W174" s="55"/>
      <c r="X174" s="55">
        <v>39</v>
      </c>
      <c r="Y174" s="55" t="s">
        <v>178</v>
      </c>
      <c r="Z174" s="55">
        <v>39</v>
      </c>
      <c r="AA174" s="84" t="s">
        <v>179</v>
      </c>
      <c r="AB174" s="55"/>
    </row>
    <row r="175" spans="21:28" ht="18.75">
      <c r="U175" s="55"/>
      <c r="V175" s="55"/>
      <c r="W175" s="55"/>
      <c r="X175" s="55">
        <v>40</v>
      </c>
      <c r="Y175" s="55" t="s">
        <v>180</v>
      </c>
      <c r="Z175" s="55">
        <v>40</v>
      </c>
      <c r="AA175" s="84" t="s">
        <v>181</v>
      </c>
      <c r="AB175" s="55"/>
    </row>
    <row r="176" spans="21:28" ht="18.75">
      <c r="U176" s="55"/>
      <c r="V176" s="55"/>
      <c r="W176" s="55"/>
      <c r="X176" s="55">
        <v>41</v>
      </c>
      <c r="Y176" s="55" t="s">
        <v>182</v>
      </c>
      <c r="Z176" s="55">
        <v>41</v>
      </c>
      <c r="AA176" s="84" t="s">
        <v>183</v>
      </c>
      <c r="AB176" s="55"/>
    </row>
    <row r="177" spans="21:28" ht="18.75">
      <c r="U177" s="55"/>
      <c r="V177" s="55"/>
      <c r="W177" s="55"/>
      <c r="X177" s="55">
        <v>42</v>
      </c>
      <c r="Y177" s="55" t="s">
        <v>184</v>
      </c>
      <c r="Z177" s="55">
        <v>42</v>
      </c>
      <c r="AA177" s="84" t="s">
        <v>185</v>
      </c>
      <c r="AB177" s="55"/>
    </row>
    <row r="178" spans="21:28" ht="18.75">
      <c r="U178" s="55"/>
      <c r="V178" s="55"/>
      <c r="W178" s="55"/>
      <c r="X178" s="55">
        <v>43</v>
      </c>
      <c r="Y178" s="55" t="s">
        <v>186</v>
      </c>
      <c r="Z178" s="55">
        <v>43</v>
      </c>
      <c r="AA178" s="84" t="s">
        <v>187</v>
      </c>
      <c r="AB178" s="55"/>
    </row>
    <row r="179" spans="21:28" ht="18.75">
      <c r="U179" s="55"/>
      <c r="V179" s="55"/>
      <c r="W179" s="55"/>
      <c r="X179" s="55">
        <v>44</v>
      </c>
      <c r="Y179" s="55" t="s">
        <v>188</v>
      </c>
      <c r="Z179" s="55">
        <v>44</v>
      </c>
      <c r="AA179" s="84" t="s">
        <v>189</v>
      </c>
      <c r="AB179" s="55"/>
    </row>
    <row r="180" spans="21:28" ht="18.75">
      <c r="U180" s="55"/>
      <c r="V180" s="55"/>
      <c r="W180" s="55"/>
      <c r="X180" s="55">
        <v>45</v>
      </c>
      <c r="Y180" s="55" t="s">
        <v>190</v>
      </c>
      <c r="Z180" s="55">
        <v>45</v>
      </c>
      <c r="AA180" s="84" t="s">
        <v>191</v>
      </c>
      <c r="AB180" s="55"/>
    </row>
    <row r="181" spans="21:28" ht="18.75">
      <c r="U181" s="55"/>
      <c r="V181" s="55"/>
      <c r="W181" s="55"/>
      <c r="X181" s="55">
        <v>46</v>
      </c>
      <c r="Y181" s="55" t="s">
        <v>192</v>
      </c>
      <c r="Z181" s="55">
        <v>46</v>
      </c>
      <c r="AA181" s="84" t="s">
        <v>193</v>
      </c>
      <c r="AB181" s="55"/>
    </row>
    <row r="182" spans="21:28" ht="18.75">
      <c r="U182" s="55"/>
      <c r="V182" s="55"/>
      <c r="W182" s="55"/>
      <c r="X182" s="55">
        <v>47</v>
      </c>
      <c r="Y182" s="55" t="s">
        <v>194</v>
      </c>
      <c r="Z182" s="55">
        <v>47</v>
      </c>
      <c r="AA182" s="84" t="s">
        <v>195</v>
      </c>
      <c r="AB182" s="55"/>
    </row>
    <row r="183" spans="21:28" ht="18.75">
      <c r="U183" s="55"/>
      <c r="V183" s="55"/>
      <c r="W183" s="55"/>
      <c r="X183" s="55">
        <v>48</v>
      </c>
      <c r="Y183" s="55" t="s">
        <v>196</v>
      </c>
      <c r="Z183" s="55">
        <v>48</v>
      </c>
      <c r="AA183" s="84" t="s">
        <v>197</v>
      </c>
      <c r="AB183" s="55"/>
    </row>
    <row r="184" spans="21:28" ht="18.75">
      <c r="U184" s="55"/>
      <c r="V184" s="55"/>
      <c r="W184" s="55"/>
      <c r="X184" s="55">
        <v>49</v>
      </c>
      <c r="Y184" s="55" t="s">
        <v>198</v>
      </c>
      <c r="Z184" s="55">
        <v>49</v>
      </c>
      <c r="AA184" s="84" t="s">
        <v>199</v>
      </c>
      <c r="AB184" s="55"/>
    </row>
    <row r="185" spans="21:28" ht="18.75">
      <c r="U185" s="55"/>
      <c r="V185" s="55"/>
      <c r="W185" s="55"/>
      <c r="X185" s="55">
        <v>50</v>
      </c>
      <c r="Y185" s="55" t="s">
        <v>200</v>
      </c>
      <c r="Z185" s="55">
        <v>50</v>
      </c>
      <c r="AA185" s="84" t="s">
        <v>201</v>
      </c>
      <c r="AB185" s="55"/>
    </row>
    <row r="186" spans="21:28" ht="18.75">
      <c r="U186" s="55"/>
      <c r="V186" s="55"/>
      <c r="W186" s="55"/>
      <c r="X186" s="55">
        <v>51</v>
      </c>
      <c r="Y186" s="55" t="s">
        <v>202</v>
      </c>
      <c r="Z186" s="55">
        <v>51</v>
      </c>
      <c r="AA186" s="84" t="s">
        <v>203</v>
      </c>
      <c r="AB186" s="55"/>
    </row>
    <row r="187" spans="21:28" ht="18.75">
      <c r="U187" s="55"/>
      <c r="V187" s="55"/>
      <c r="W187" s="55"/>
      <c r="X187" s="55">
        <v>52</v>
      </c>
      <c r="Y187" s="55" t="s">
        <v>204</v>
      </c>
      <c r="Z187" s="55">
        <v>52</v>
      </c>
      <c r="AA187" s="84" t="s">
        <v>205</v>
      </c>
      <c r="AB187" s="55"/>
    </row>
    <row r="188" spans="21:28" ht="18.75">
      <c r="U188" s="55"/>
      <c r="V188" s="55"/>
      <c r="W188" s="55"/>
      <c r="X188" s="55">
        <v>53</v>
      </c>
      <c r="Y188" s="55" t="s">
        <v>206</v>
      </c>
      <c r="Z188" s="55">
        <v>53</v>
      </c>
      <c r="AA188" s="84" t="s">
        <v>207</v>
      </c>
      <c r="AB188" s="55"/>
    </row>
    <row r="189" spans="21:28" ht="18.75">
      <c r="U189" s="55"/>
      <c r="V189" s="55"/>
      <c r="W189" s="55"/>
      <c r="X189" s="55">
        <v>54</v>
      </c>
      <c r="Y189" s="55" t="s">
        <v>208</v>
      </c>
      <c r="Z189" s="55">
        <v>54</v>
      </c>
      <c r="AA189" s="84" t="s">
        <v>209</v>
      </c>
      <c r="AB189" s="55"/>
    </row>
    <row r="190" spans="21:28" ht="18.75">
      <c r="U190" s="55"/>
      <c r="V190" s="55"/>
      <c r="W190" s="55"/>
      <c r="X190" s="55">
        <v>55</v>
      </c>
      <c r="Y190" s="55" t="s">
        <v>210</v>
      </c>
      <c r="Z190" s="55">
        <v>55</v>
      </c>
      <c r="AA190" s="84" t="s">
        <v>211</v>
      </c>
      <c r="AB190" s="55"/>
    </row>
    <row r="191" spans="21:28" ht="18.75">
      <c r="U191" s="55"/>
      <c r="V191" s="55"/>
      <c r="W191" s="55"/>
      <c r="X191" s="55">
        <v>56</v>
      </c>
      <c r="Y191" s="55" t="s">
        <v>212</v>
      </c>
      <c r="Z191" s="55">
        <v>56</v>
      </c>
      <c r="AA191" s="84" t="s">
        <v>213</v>
      </c>
      <c r="AB191" s="55"/>
    </row>
    <row r="192" spans="21:28" ht="18.75">
      <c r="U192" s="55"/>
      <c r="V192" s="55"/>
      <c r="W192" s="55"/>
      <c r="X192" s="55">
        <v>57</v>
      </c>
      <c r="Y192" s="55" t="s">
        <v>214</v>
      </c>
      <c r="Z192" s="55">
        <v>57</v>
      </c>
      <c r="AA192" s="84" t="s">
        <v>215</v>
      </c>
      <c r="AB192" s="55"/>
    </row>
    <row r="193" spans="21:28" ht="18.75">
      <c r="U193" s="55"/>
      <c r="V193" s="55"/>
      <c r="W193" s="55"/>
      <c r="X193" s="55">
        <v>58</v>
      </c>
      <c r="Y193" s="55" t="s">
        <v>216</v>
      </c>
      <c r="Z193" s="55">
        <v>58</v>
      </c>
      <c r="AA193" s="84" t="s">
        <v>217</v>
      </c>
      <c r="AB193" s="55"/>
    </row>
    <row r="194" spans="21:28" ht="18.75">
      <c r="U194" s="55"/>
      <c r="V194" s="55"/>
      <c r="W194" s="55"/>
      <c r="X194" s="55">
        <v>59</v>
      </c>
      <c r="Y194" s="55" t="s">
        <v>218</v>
      </c>
      <c r="Z194" s="55">
        <v>59</v>
      </c>
      <c r="AA194" s="84" t="s">
        <v>219</v>
      </c>
      <c r="AB194" s="55"/>
    </row>
    <row r="195" spans="21:28" ht="18.75">
      <c r="U195" s="55"/>
      <c r="V195" s="55"/>
      <c r="W195" s="55"/>
      <c r="X195" s="55">
        <v>60</v>
      </c>
      <c r="Y195" s="55" t="s">
        <v>220</v>
      </c>
      <c r="Z195" s="55">
        <v>60</v>
      </c>
      <c r="AA195" s="84" t="s">
        <v>221</v>
      </c>
      <c r="AB195" s="55"/>
    </row>
    <row r="196" spans="21:28" ht="18.75">
      <c r="U196" s="55"/>
      <c r="V196" s="55"/>
      <c r="W196" s="55"/>
      <c r="X196" s="55">
        <v>61</v>
      </c>
      <c r="Y196" s="55" t="s">
        <v>222</v>
      </c>
      <c r="Z196" s="55">
        <v>61</v>
      </c>
      <c r="AA196" s="84" t="s">
        <v>223</v>
      </c>
      <c r="AB196" s="55"/>
    </row>
    <row r="197" spans="21:28" ht="18.75">
      <c r="U197" s="55"/>
      <c r="V197" s="55"/>
      <c r="W197" s="55"/>
      <c r="X197" s="55">
        <v>62</v>
      </c>
      <c r="Y197" s="55" t="s">
        <v>224</v>
      </c>
      <c r="Z197" s="55">
        <v>62</v>
      </c>
      <c r="AA197" s="84" t="s">
        <v>225</v>
      </c>
      <c r="AB197" s="55"/>
    </row>
    <row r="198" spans="21:28" ht="18.75">
      <c r="U198" s="55"/>
      <c r="V198" s="55"/>
      <c r="W198" s="55"/>
      <c r="X198" s="55">
        <v>63</v>
      </c>
      <c r="Y198" s="55" t="s">
        <v>226</v>
      </c>
      <c r="Z198" s="55">
        <v>63</v>
      </c>
      <c r="AA198" s="84" t="s">
        <v>227</v>
      </c>
      <c r="AB198" s="55"/>
    </row>
    <row r="199" spans="21:28" ht="18.75">
      <c r="U199" s="55"/>
      <c r="V199" s="55"/>
      <c r="W199" s="55"/>
      <c r="X199" s="55">
        <v>64</v>
      </c>
      <c r="Y199" s="55" t="s">
        <v>228</v>
      </c>
      <c r="Z199" s="55">
        <v>64</v>
      </c>
      <c r="AA199" s="84" t="s">
        <v>229</v>
      </c>
      <c r="AB199" s="55"/>
    </row>
    <row r="200" spans="21:28" ht="18.75">
      <c r="U200" s="55"/>
      <c r="V200" s="55"/>
      <c r="W200" s="55"/>
      <c r="X200" s="55">
        <v>65</v>
      </c>
      <c r="Y200" s="55" t="s">
        <v>230</v>
      </c>
      <c r="Z200" s="55">
        <v>65</v>
      </c>
      <c r="AA200" s="84" t="s">
        <v>231</v>
      </c>
      <c r="AB200" s="55"/>
    </row>
    <row r="201" spans="21:28" ht="18.75">
      <c r="U201" s="55"/>
      <c r="V201" s="55"/>
      <c r="W201" s="55"/>
      <c r="X201" s="55">
        <v>66</v>
      </c>
      <c r="Y201" s="55" t="s">
        <v>232</v>
      </c>
      <c r="Z201" s="55">
        <v>66</v>
      </c>
      <c r="AA201" s="84" t="s">
        <v>233</v>
      </c>
      <c r="AB201" s="55"/>
    </row>
    <row r="202" spans="21:28" ht="18.75">
      <c r="U202" s="55"/>
      <c r="V202" s="55"/>
      <c r="W202" s="55"/>
      <c r="X202" s="55">
        <v>67</v>
      </c>
      <c r="Y202" s="55" t="s">
        <v>234</v>
      </c>
      <c r="Z202" s="55">
        <v>67</v>
      </c>
      <c r="AA202" s="84" t="s">
        <v>235</v>
      </c>
      <c r="AB202" s="55"/>
    </row>
    <row r="203" spans="21:28" ht="18.75">
      <c r="U203" s="55"/>
      <c r="V203" s="55"/>
      <c r="W203" s="55"/>
      <c r="X203" s="55">
        <v>68</v>
      </c>
      <c r="Y203" s="55" t="s">
        <v>236</v>
      </c>
      <c r="Z203" s="55">
        <v>68</v>
      </c>
      <c r="AA203" s="84" t="s">
        <v>237</v>
      </c>
      <c r="AB203" s="55"/>
    </row>
    <row r="204" spans="21:28" ht="18.75">
      <c r="U204" s="55"/>
      <c r="V204" s="55"/>
      <c r="W204" s="55"/>
      <c r="X204" s="55">
        <v>69</v>
      </c>
      <c r="Y204" s="55" t="s">
        <v>238</v>
      </c>
      <c r="Z204" s="55">
        <v>69</v>
      </c>
      <c r="AA204" s="84" t="s">
        <v>239</v>
      </c>
      <c r="AB204" s="55"/>
    </row>
    <row r="205" spans="21:28" ht="18.75">
      <c r="U205" s="55"/>
      <c r="V205" s="55"/>
      <c r="W205" s="55"/>
      <c r="X205" s="55">
        <v>70</v>
      </c>
      <c r="Y205" s="55" t="s">
        <v>240</v>
      </c>
      <c r="Z205" s="55">
        <v>70</v>
      </c>
      <c r="AA205" s="84" t="s">
        <v>241</v>
      </c>
      <c r="AB205" s="55"/>
    </row>
    <row r="206" spans="21:28" ht="18.75">
      <c r="U206" s="55"/>
      <c r="V206" s="55"/>
      <c r="W206" s="55"/>
      <c r="X206" s="55">
        <v>71</v>
      </c>
      <c r="Y206" s="55" t="s">
        <v>242</v>
      </c>
      <c r="Z206" s="55">
        <v>71</v>
      </c>
      <c r="AA206" s="84" t="s">
        <v>243</v>
      </c>
      <c r="AB206" s="55"/>
    </row>
    <row r="207" spans="21:28" ht="18.75">
      <c r="U207" s="55"/>
      <c r="V207" s="55"/>
      <c r="W207" s="55"/>
      <c r="X207" s="55">
        <v>72</v>
      </c>
      <c r="Y207" s="55" t="s">
        <v>244</v>
      </c>
      <c r="Z207" s="55">
        <v>72</v>
      </c>
      <c r="AA207" s="84" t="s">
        <v>245</v>
      </c>
      <c r="AB207" s="55"/>
    </row>
    <row r="208" spans="21:28" ht="18.75">
      <c r="U208" s="55"/>
      <c r="V208" s="55"/>
      <c r="W208" s="55"/>
      <c r="X208" s="55">
        <v>73</v>
      </c>
      <c r="Y208" s="55" t="s">
        <v>246</v>
      </c>
      <c r="Z208" s="55">
        <v>73</v>
      </c>
      <c r="AA208" s="84" t="s">
        <v>247</v>
      </c>
      <c r="AB208" s="55"/>
    </row>
    <row r="209" spans="21:28" ht="18.75">
      <c r="U209" s="55"/>
      <c r="V209" s="55"/>
      <c r="W209" s="55"/>
      <c r="X209" s="55">
        <v>74</v>
      </c>
      <c r="Y209" s="55" t="s">
        <v>248</v>
      </c>
      <c r="Z209" s="55">
        <v>74</v>
      </c>
      <c r="AA209" s="84" t="s">
        <v>249</v>
      </c>
      <c r="AB209" s="55"/>
    </row>
    <row r="210" spans="21:28" ht="18.75">
      <c r="U210" s="55"/>
      <c r="V210" s="55"/>
      <c r="W210" s="55"/>
      <c r="X210" s="55">
        <v>75</v>
      </c>
      <c r="Y210" s="55" t="s">
        <v>250</v>
      </c>
      <c r="Z210" s="55">
        <v>75</v>
      </c>
      <c r="AA210" s="84" t="s">
        <v>251</v>
      </c>
      <c r="AB210" s="55"/>
    </row>
    <row r="211" spans="21:28" ht="18.75">
      <c r="U211" s="55"/>
      <c r="V211" s="55"/>
      <c r="W211" s="55"/>
      <c r="X211" s="55">
        <v>76</v>
      </c>
      <c r="Y211" s="55" t="s">
        <v>252</v>
      </c>
      <c r="Z211" s="55">
        <v>76</v>
      </c>
      <c r="AA211" s="84" t="s">
        <v>253</v>
      </c>
      <c r="AB211" s="55"/>
    </row>
    <row r="212" spans="21:28" ht="18.75">
      <c r="U212" s="55"/>
      <c r="V212" s="55"/>
      <c r="W212" s="55"/>
      <c r="X212" s="55">
        <v>77</v>
      </c>
      <c r="Y212" s="55" t="s">
        <v>254</v>
      </c>
      <c r="Z212" s="55">
        <v>77</v>
      </c>
      <c r="AA212" s="84" t="s">
        <v>255</v>
      </c>
      <c r="AB212" s="55"/>
    </row>
    <row r="213" spans="21:28" ht="18.75">
      <c r="U213" s="55"/>
      <c r="V213" s="55"/>
      <c r="W213" s="55"/>
      <c r="X213" s="55">
        <v>78</v>
      </c>
      <c r="Y213" s="55" t="s">
        <v>256</v>
      </c>
      <c r="Z213" s="55">
        <v>78</v>
      </c>
      <c r="AA213" s="84" t="s">
        <v>257</v>
      </c>
      <c r="AB213" s="55"/>
    </row>
    <row r="214" spans="21:28" ht="18.75">
      <c r="U214" s="55"/>
      <c r="V214" s="55"/>
      <c r="W214" s="55"/>
      <c r="X214" s="55">
        <v>79</v>
      </c>
      <c r="Y214" s="55" t="s">
        <v>258</v>
      </c>
      <c r="Z214" s="55">
        <v>79</v>
      </c>
      <c r="AA214" s="84" t="s">
        <v>259</v>
      </c>
      <c r="AB214" s="55"/>
    </row>
    <row r="215" spans="21:28" ht="18.75">
      <c r="U215" s="55"/>
      <c r="V215" s="55"/>
      <c r="W215" s="55"/>
      <c r="X215" s="55">
        <v>80</v>
      </c>
      <c r="Y215" s="55" t="s">
        <v>260</v>
      </c>
      <c r="Z215" s="55">
        <v>80</v>
      </c>
      <c r="AA215" s="84" t="s">
        <v>261</v>
      </c>
      <c r="AB215" s="55"/>
    </row>
    <row r="216" spans="21:28" ht="18.75">
      <c r="U216" s="55"/>
      <c r="V216" s="55"/>
      <c r="W216" s="55"/>
      <c r="X216" s="55">
        <v>81</v>
      </c>
      <c r="Y216" s="55" t="s">
        <v>262</v>
      </c>
      <c r="Z216" s="55">
        <v>81</v>
      </c>
      <c r="AA216" s="84" t="s">
        <v>263</v>
      </c>
      <c r="AB216" s="55"/>
    </row>
    <row r="217" spans="21:28" ht="18.75">
      <c r="U217" s="55"/>
      <c r="V217" s="55"/>
      <c r="W217" s="55"/>
      <c r="X217" s="55">
        <v>82</v>
      </c>
      <c r="Y217" s="55" t="s">
        <v>264</v>
      </c>
      <c r="Z217" s="55">
        <v>82</v>
      </c>
      <c r="AA217" s="84" t="s">
        <v>265</v>
      </c>
      <c r="AB217" s="55"/>
    </row>
    <row r="218" spans="21:28" ht="18.75">
      <c r="U218" s="55"/>
      <c r="V218" s="55"/>
      <c r="W218" s="55"/>
      <c r="X218" s="55">
        <v>83</v>
      </c>
      <c r="Y218" s="55" t="s">
        <v>266</v>
      </c>
      <c r="Z218" s="55">
        <v>83</v>
      </c>
      <c r="AA218" s="84" t="s">
        <v>267</v>
      </c>
      <c r="AB218" s="55"/>
    </row>
    <row r="219" spans="21:28" ht="18.75">
      <c r="U219" s="55"/>
      <c r="V219" s="55"/>
      <c r="W219" s="55"/>
      <c r="X219" s="55">
        <v>84</v>
      </c>
      <c r="Y219" s="55" t="s">
        <v>268</v>
      </c>
      <c r="Z219" s="55">
        <v>84</v>
      </c>
      <c r="AA219" s="84" t="s">
        <v>269</v>
      </c>
      <c r="AB219" s="55"/>
    </row>
    <row r="220" spans="21:28" ht="18.75">
      <c r="U220" s="55"/>
      <c r="V220" s="55"/>
      <c r="W220" s="55"/>
      <c r="X220" s="55">
        <v>85</v>
      </c>
      <c r="Y220" s="55" t="s">
        <v>270</v>
      </c>
      <c r="Z220" s="55">
        <v>85</v>
      </c>
      <c r="AA220" s="84" t="s">
        <v>271</v>
      </c>
      <c r="AB220" s="55"/>
    </row>
    <row r="221" spans="21:28" ht="18.75">
      <c r="U221" s="55"/>
      <c r="V221" s="55"/>
      <c r="W221" s="55"/>
      <c r="X221" s="55">
        <v>86</v>
      </c>
      <c r="Y221" s="55" t="s">
        <v>272</v>
      </c>
      <c r="Z221" s="55">
        <v>86</v>
      </c>
      <c r="AA221" s="84" t="s">
        <v>273</v>
      </c>
      <c r="AB221" s="55"/>
    </row>
    <row r="222" spans="21:28" ht="18.75">
      <c r="U222" s="55"/>
      <c r="V222" s="55"/>
      <c r="W222" s="55"/>
      <c r="X222" s="55">
        <v>87</v>
      </c>
      <c r="Y222" s="55" t="s">
        <v>274</v>
      </c>
      <c r="Z222" s="55">
        <v>87</v>
      </c>
      <c r="AA222" s="84" t="s">
        <v>275</v>
      </c>
      <c r="AB222" s="55"/>
    </row>
    <row r="223" spans="21:28" ht="18.75">
      <c r="U223" s="55"/>
      <c r="V223" s="55"/>
      <c r="W223" s="55"/>
      <c r="X223" s="55">
        <v>88</v>
      </c>
      <c r="Y223" s="55" t="s">
        <v>276</v>
      </c>
      <c r="Z223" s="55">
        <v>88</v>
      </c>
      <c r="AA223" s="84" t="s">
        <v>277</v>
      </c>
      <c r="AB223" s="55"/>
    </row>
    <row r="224" spans="21:28" ht="18.75">
      <c r="U224" s="55"/>
      <c r="V224" s="55"/>
      <c r="W224" s="55"/>
      <c r="X224" s="55">
        <v>89</v>
      </c>
      <c r="Y224" s="55" t="s">
        <v>278</v>
      </c>
      <c r="Z224" s="55">
        <v>89</v>
      </c>
      <c r="AA224" s="84" t="s">
        <v>279</v>
      </c>
      <c r="AB224" s="55"/>
    </row>
    <row r="225" spans="21:28" ht="18.75">
      <c r="U225" s="55"/>
      <c r="V225" s="55"/>
      <c r="W225" s="55"/>
      <c r="X225" s="55">
        <v>90</v>
      </c>
      <c r="Y225" s="55" t="s">
        <v>280</v>
      </c>
      <c r="Z225" s="55">
        <v>90</v>
      </c>
      <c r="AA225" s="84" t="s">
        <v>281</v>
      </c>
      <c r="AB225" s="55"/>
    </row>
    <row r="226" spans="21:28" ht="18.75">
      <c r="U226" s="55"/>
      <c r="V226" s="55"/>
      <c r="W226" s="55"/>
      <c r="X226" s="55">
        <v>91</v>
      </c>
      <c r="Y226" s="55" t="s">
        <v>282</v>
      </c>
      <c r="Z226" s="55">
        <v>91</v>
      </c>
      <c r="AA226" s="84" t="s">
        <v>283</v>
      </c>
      <c r="AB226" s="55"/>
    </row>
    <row r="227" spans="21:28" ht="18.75">
      <c r="U227" s="55"/>
      <c r="V227" s="55"/>
      <c r="W227" s="55"/>
      <c r="X227" s="55">
        <v>92</v>
      </c>
      <c r="Y227" s="55" t="s">
        <v>284</v>
      </c>
      <c r="Z227" s="55">
        <v>92</v>
      </c>
      <c r="AA227" s="84" t="s">
        <v>285</v>
      </c>
      <c r="AB227" s="55"/>
    </row>
    <row r="228" spans="21:28" ht="18.75">
      <c r="U228" s="55"/>
      <c r="V228" s="55"/>
      <c r="W228" s="55"/>
      <c r="X228" s="55">
        <v>93</v>
      </c>
      <c r="Y228" s="55" t="s">
        <v>286</v>
      </c>
      <c r="Z228" s="55">
        <v>93</v>
      </c>
      <c r="AA228" s="84" t="s">
        <v>287</v>
      </c>
      <c r="AB228" s="55"/>
    </row>
    <row r="229" spans="21:28" ht="18.75">
      <c r="U229" s="55"/>
      <c r="V229" s="55"/>
      <c r="W229" s="55"/>
      <c r="X229" s="55">
        <v>94</v>
      </c>
      <c r="Y229" s="55" t="s">
        <v>288</v>
      </c>
      <c r="Z229" s="55">
        <v>94</v>
      </c>
      <c r="AA229" s="84" t="s">
        <v>289</v>
      </c>
      <c r="AB229" s="55"/>
    </row>
    <row r="230" spans="21:28" ht="18.75">
      <c r="U230" s="55"/>
      <c r="V230" s="55"/>
      <c r="W230" s="55"/>
      <c r="X230" s="55">
        <v>95</v>
      </c>
      <c r="Y230" s="55" t="s">
        <v>290</v>
      </c>
      <c r="Z230" s="55">
        <v>95</v>
      </c>
      <c r="AA230" s="84" t="s">
        <v>291</v>
      </c>
      <c r="AB230" s="55"/>
    </row>
    <row r="231" spans="21:28" ht="18.75">
      <c r="U231" s="55"/>
      <c r="V231" s="55"/>
      <c r="W231" s="55"/>
      <c r="X231" s="55">
        <v>96</v>
      </c>
      <c r="Y231" s="55" t="s">
        <v>292</v>
      </c>
      <c r="Z231" s="55">
        <v>96</v>
      </c>
      <c r="AA231" s="84" t="s">
        <v>293</v>
      </c>
      <c r="AB231" s="55"/>
    </row>
    <row r="232" spans="21:28" ht="18.75">
      <c r="U232" s="55"/>
      <c r="V232" s="55"/>
      <c r="W232" s="55"/>
      <c r="X232" s="55">
        <v>97</v>
      </c>
      <c r="Y232" s="55" t="s">
        <v>294</v>
      </c>
      <c r="Z232" s="55">
        <v>97</v>
      </c>
      <c r="AA232" s="84" t="s">
        <v>295</v>
      </c>
      <c r="AB232" s="55"/>
    </row>
    <row r="233" spans="21:28" ht="18.75">
      <c r="U233" s="55"/>
      <c r="V233" s="55"/>
      <c r="W233" s="55"/>
      <c r="X233" s="55">
        <v>98</v>
      </c>
      <c r="Y233" s="55" t="s">
        <v>296</v>
      </c>
      <c r="Z233" s="55">
        <v>98</v>
      </c>
      <c r="AA233" s="84" t="s">
        <v>297</v>
      </c>
      <c r="AB233" s="55"/>
    </row>
    <row r="234" spans="21:28" ht="18.75">
      <c r="U234" s="55"/>
      <c r="V234" s="55"/>
      <c r="W234" s="55"/>
      <c r="X234" s="55">
        <v>99</v>
      </c>
      <c r="Y234" s="55" t="s">
        <v>298</v>
      </c>
      <c r="Z234" s="55">
        <v>99</v>
      </c>
      <c r="AA234" s="84" t="s">
        <v>299</v>
      </c>
      <c r="AB234" s="55"/>
    </row>
  </sheetData>
  <sheetProtection/>
  <mergeCells count="78">
    <mergeCell ref="A4:C4"/>
    <mergeCell ref="A3:D3"/>
    <mergeCell ref="AR93:AS93"/>
    <mergeCell ref="U55:AB55"/>
    <mergeCell ref="U56:AB56"/>
    <mergeCell ref="U57:AE57"/>
    <mergeCell ref="AI82:AM82"/>
    <mergeCell ref="AM93:AP93"/>
    <mergeCell ref="AK92:AP92"/>
    <mergeCell ref="U51:AB51"/>
    <mergeCell ref="U52:AB52"/>
    <mergeCell ref="U43:AB43"/>
    <mergeCell ref="U44:AB44"/>
    <mergeCell ref="U45:AB45"/>
    <mergeCell ref="U46:AB46"/>
    <mergeCell ref="U53:AB53"/>
    <mergeCell ref="U54:AB54"/>
    <mergeCell ref="U47:AB47"/>
    <mergeCell ref="U48:AB48"/>
    <mergeCell ref="U49:AB49"/>
    <mergeCell ref="U50:AB50"/>
    <mergeCell ref="U37:AB37"/>
    <mergeCell ref="U38:AB38"/>
    <mergeCell ref="U39:AB39"/>
    <mergeCell ref="U40:AB40"/>
    <mergeCell ref="U41:AB41"/>
    <mergeCell ref="U42:AB42"/>
    <mergeCell ref="U34:Z34"/>
    <mergeCell ref="AA34:AE34"/>
    <mergeCell ref="U35:Z35"/>
    <mergeCell ref="AA35:AE35"/>
    <mergeCell ref="U36:Z36"/>
    <mergeCell ref="AA36:AE36"/>
    <mergeCell ref="U31:Z31"/>
    <mergeCell ref="AA31:AE31"/>
    <mergeCell ref="U32:Z32"/>
    <mergeCell ref="AA32:AE32"/>
    <mergeCell ref="U33:Z33"/>
    <mergeCell ref="AA33:AE33"/>
    <mergeCell ref="U21:AE21"/>
    <mergeCell ref="U28:Z28"/>
    <mergeCell ref="AA28:AE28"/>
    <mergeCell ref="U29:Z29"/>
    <mergeCell ref="AA29:AE29"/>
    <mergeCell ref="U30:Z30"/>
    <mergeCell ref="AA30:AE30"/>
    <mergeCell ref="U25:AE25"/>
    <mergeCell ref="U26:AE26"/>
    <mergeCell ref="U27:Z27"/>
    <mergeCell ref="AA27:AE27"/>
    <mergeCell ref="U22:AE22"/>
    <mergeCell ref="U23:AE23"/>
    <mergeCell ref="U24:AE24"/>
    <mergeCell ref="AC12:AD13"/>
    <mergeCell ref="U15:AE15"/>
    <mergeCell ref="U16:U18"/>
    <mergeCell ref="V16:AD16"/>
    <mergeCell ref="AE16:AE18"/>
    <mergeCell ref="V18:AD18"/>
    <mergeCell ref="U12:AB14"/>
    <mergeCell ref="K5:K6"/>
    <mergeCell ref="L5:L6"/>
    <mergeCell ref="N5:Q5"/>
    <mergeCell ref="G10:S10"/>
    <mergeCell ref="R5:R6"/>
    <mergeCell ref="M5:M6"/>
    <mergeCell ref="S5:S6"/>
    <mergeCell ref="J5:J6"/>
    <mergeCell ref="A1:S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33" right="0.36" top="1.23" bottom="1.29" header="0.29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7" sqref="B7:J7"/>
    </sheetView>
  </sheetViews>
  <sheetFormatPr defaultColWidth="9.140625" defaultRowHeight="12.75"/>
  <cols>
    <col min="5" max="5" width="0.85546875" style="0" customWidth="1"/>
    <col min="6" max="6" width="9.140625" style="0" hidden="1" customWidth="1"/>
    <col min="9" max="9" width="10.57421875" style="0" customWidth="1"/>
    <col min="10" max="10" width="8.7109375" style="0" customWidth="1"/>
    <col min="11" max="11" width="12.28125" style="0" customWidth="1"/>
  </cols>
  <sheetData>
    <row r="1" spans="1:11" ht="16.5" thickBot="1">
      <c r="A1" s="165" t="s">
        <v>317</v>
      </c>
      <c r="B1" s="165"/>
      <c r="C1" s="165"/>
      <c r="D1" s="165"/>
      <c r="E1" s="165"/>
      <c r="F1" s="165"/>
      <c r="G1" s="165"/>
      <c r="H1" s="165"/>
      <c r="I1" s="166" t="s">
        <v>18</v>
      </c>
      <c r="J1" s="166"/>
      <c r="K1" s="27"/>
    </row>
    <row r="2" spans="1:11" ht="12.75">
      <c r="A2" s="165"/>
      <c r="B2" s="165"/>
      <c r="C2" s="165"/>
      <c r="D2" s="165"/>
      <c r="E2" s="165"/>
      <c r="F2" s="165"/>
      <c r="G2" s="165"/>
      <c r="H2" s="165"/>
      <c r="I2" s="166"/>
      <c r="J2" s="166"/>
      <c r="K2" s="62"/>
    </row>
    <row r="3" spans="1:11" ht="15">
      <c r="A3" s="165"/>
      <c r="B3" s="165"/>
      <c r="C3" s="165"/>
      <c r="D3" s="165"/>
      <c r="E3" s="165"/>
      <c r="F3" s="165"/>
      <c r="G3" s="165"/>
      <c r="H3" s="165"/>
      <c r="I3" s="25"/>
      <c r="J3" s="25"/>
      <c r="K3" s="25"/>
    </row>
    <row r="4" spans="1:11" ht="34.5" thickBot="1">
      <c r="A4" s="167" t="s">
        <v>19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33.75">
      <c r="A5" s="168">
        <v>51</v>
      </c>
      <c r="B5" s="171" t="s">
        <v>20</v>
      </c>
      <c r="C5" s="125"/>
      <c r="D5" s="125"/>
      <c r="E5" s="125"/>
      <c r="F5" s="125"/>
      <c r="G5" s="125"/>
      <c r="H5" s="125"/>
      <c r="I5" s="125"/>
      <c r="J5" s="125"/>
      <c r="K5" s="168">
        <v>24</v>
      </c>
    </row>
    <row r="6" spans="1:11" ht="15">
      <c r="A6" s="169"/>
      <c r="B6" s="25"/>
      <c r="C6" s="25"/>
      <c r="D6" s="25"/>
      <c r="E6" s="25"/>
      <c r="F6" s="25"/>
      <c r="G6" s="25"/>
      <c r="H6" s="25"/>
      <c r="I6" s="25"/>
      <c r="J6" s="25"/>
      <c r="K6" s="169"/>
    </row>
    <row r="7" spans="1:11" ht="16.5" thickBot="1">
      <c r="A7" s="170"/>
      <c r="B7" s="172" t="s">
        <v>329</v>
      </c>
      <c r="C7" s="127"/>
      <c r="D7" s="127"/>
      <c r="E7" s="127"/>
      <c r="F7" s="127"/>
      <c r="G7" s="127"/>
      <c r="H7" s="127"/>
      <c r="I7" s="127"/>
      <c r="J7" s="127"/>
      <c r="K7" s="170"/>
    </row>
    <row r="8" spans="1:11" ht="15">
      <c r="A8" s="25" t="s">
        <v>21</v>
      </c>
      <c r="B8" s="25"/>
      <c r="C8" s="25"/>
      <c r="D8" s="25"/>
      <c r="E8" s="25"/>
      <c r="F8" s="25"/>
      <c r="G8" s="25"/>
      <c r="H8" s="25"/>
      <c r="I8" s="25"/>
      <c r="J8" s="25" t="s">
        <v>87</v>
      </c>
      <c r="K8" s="25"/>
    </row>
    <row r="9" spans="1:11" ht="1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24" thickBot="1">
      <c r="A10" s="160" t="str">
        <f>PAY!A1</f>
        <v>Pay Bill Month of :::  September-2015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9.5" customHeight="1">
      <c r="A11" s="161" t="s">
        <v>23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3"/>
    </row>
    <row r="12" spans="1:11" ht="16.5" customHeight="1">
      <c r="A12" s="151" t="s">
        <v>24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6"/>
    </row>
    <row r="13" spans="1:11" ht="15.75" customHeight="1">
      <c r="A13" s="141" t="s">
        <v>25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64"/>
    </row>
    <row r="14" spans="1:11" ht="19.5" customHeight="1">
      <c r="A14" s="151" t="s">
        <v>26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6"/>
    </row>
    <row r="15" spans="1:11" ht="19.5" customHeight="1">
      <c r="A15" s="157" t="s">
        <v>27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9"/>
    </row>
    <row r="16" spans="1:11" ht="19.5" customHeight="1">
      <c r="A16" s="151" t="s">
        <v>28</v>
      </c>
      <c r="B16" s="152"/>
      <c r="C16" s="152"/>
      <c r="D16" s="152"/>
      <c r="E16" s="152"/>
      <c r="F16" s="152"/>
      <c r="G16" s="153">
        <f>TARIJ!E8</f>
        <v>2941</v>
      </c>
      <c r="H16" s="154"/>
      <c r="I16" s="154"/>
      <c r="J16" s="154"/>
      <c r="K16" s="155"/>
    </row>
    <row r="17" spans="1:11" ht="19.5" customHeight="1">
      <c r="A17" s="151" t="s">
        <v>81</v>
      </c>
      <c r="B17" s="152"/>
      <c r="C17" s="152"/>
      <c r="D17" s="152"/>
      <c r="E17" s="152"/>
      <c r="F17" s="152"/>
      <c r="G17" s="153">
        <v>0</v>
      </c>
      <c r="H17" s="154"/>
      <c r="I17" s="154"/>
      <c r="J17" s="154"/>
      <c r="K17" s="155"/>
    </row>
    <row r="18" spans="1:11" ht="19.5" customHeight="1">
      <c r="A18" s="151" t="s">
        <v>29</v>
      </c>
      <c r="B18" s="152"/>
      <c r="C18" s="152"/>
      <c r="D18" s="152"/>
      <c r="E18" s="152"/>
      <c r="F18" s="152"/>
      <c r="G18" s="153">
        <f>PAY!I8</f>
        <v>20951</v>
      </c>
      <c r="H18" s="154"/>
      <c r="I18" s="154"/>
      <c r="J18" s="154"/>
      <c r="K18" s="155"/>
    </row>
    <row r="19" spans="1:11" ht="19.5" customHeight="1">
      <c r="A19" s="151" t="s">
        <v>30</v>
      </c>
      <c r="B19" s="152"/>
      <c r="C19" s="152"/>
      <c r="D19" s="152"/>
      <c r="E19" s="152"/>
      <c r="F19" s="152"/>
      <c r="G19" s="153">
        <f>PAY!J8</f>
        <v>1854</v>
      </c>
      <c r="H19" s="154"/>
      <c r="I19" s="154"/>
      <c r="J19" s="154"/>
      <c r="K19" s="155"/>
    </row>
    <row r="20" spans="1:11" ht="19.5" customHeight="1">
      <c r="A20" s="151" t="s">
        <v>31</v>
      </c>
      <c r="B20" s="152"/>
      <c r="C20" s="152"/>
      <c r="D20" s="152"/>
      <c r="E20" s="152"/>
      <c r="F20" s="152"/>
      <c r="G20" s="153">
        <f>PAY!K8</f>
        <v>600</v>
      </c>
      <c r="H20" s="154"/>
      <c r="I20" s="154"/>
      <c r="J20" s="154"/>
      <c r="K20" s="155"/>
    </row>
    <row r="21" spans="1:11" ht="18" customHeight="1">
      <c r="A21" s="151" t="s">
        <v>32</v>
      </c>
      <c r="B21" s="152"/>
      <c r="C21" s="152"/>
      <c r="D21" s="152"/>
      <c r="E21" s="152"/>
      <c r="F21" s="152"/>
      <c r="G21" s="153">
        <v>0</v>
      </c>
      <c r="H21" s="154"/>
      <c r="I21" s="154"/>
      <c r="J21" s="154"/>
      <c r="K21" s="155"/>
    </row>
    <row r="22" spans="1:11" ht="19.5" customHeight="1">
      <c r="A22" s="151" t="s">
        <v>33</v>
      </c>
      <c r="B22" s="152"/>
      <c r="C22" s="152"/>
      <c r="D22" s="152"/>
      <c r="E22" s="152"/>
      <c r="F22" s="152"/>
      <c r="G22" s="153">
        <v>0</v>
      </c>
      <c r="H22" s="154"/>
      <c r="I22" s="154"/>
      <c r="J22" s="154"/>
      <c r="K22" s="155"/>
    </row>
    <row r="23" spans="1:11" ht="18" customHeight="1">
      <c r="A23" s="151" t="s">
        <v>34</v>
      </c>
      <c r="B23" s="152"/>
      <c r="C23" s="152"/>
      <c r="D23" s="152"/>
      <c r="E23" s="152"/>
      <c r="F23" s="152"/>
      <c r="G23" s="153">
        <v>0</v>
      </c>
      <c r="H23" s="154"/>
      <c r="I23" s="154"/>
      <c r="J23" s="154"/>
      <c r="K23" s="155"/>
    </row>
    <row r="24" spans="1:11" ht="19.5" customHeight="1">
      <c r="A24" s="151" t="s">
        <v>35</v>
      </c>
      <c r="B24" s="152"/>
      <c r="C24" s="152"/>
      <c r="D24" s="152"/>
      <c r="E24" s="152"/>
      <c r="F24" s="152"/>
      <c r="G24" s="153">
        <v>0</v>
      </c>
      <c r="H24" s="154"/>
      <c r="I24" s="154"/>
      <c r="J24" s="154"/>
      <c r="K24" s="155"/>
    </row>
    <row r="25" spans="1:11" ht="19.5" customHeight="1">
      <c r="A25" s="146" t="s">
        <v>36</v>
      </c>
      <c r="B25" s="147"/>
      <c r="C25" s="147"/>
      <c r="D25" s="147"/>
      <c r="E25" s="147"/>
      <c r="F25" s="147"/>
      <c r="G25" s="148">
        <f>SUM(G16:G24)</f>
        <v>26346</v>
      </c>
      <c r="H25" s="149"/>
      <c r="I25" s="149"/>
      <c r="J25" s="149"/>
      <c r="K25" s="150"/>
    </row>
    <row r="26" spans="1:11" ht="19.5" customHeight="1">
      <c r="A26" s="146" t="s">
        <v>37</v>
      </c>
      <c r="B26" s="147"/>
      <c r="C26" s="147"/>
      <c r="D26" s="147"/>
      <c r="E26" s="147"/>
      <c r="F26" s="147"/>
      <c r="G26" s="147"/>
      <c r="H26" s="147"/>
      <c r="I26" s="10" t="s">
        <v>38</v>
      </c>
      <c r="J26" s="61" t="s">
        <v>39</v>
      </c>
      <c r="K26" s="11" t="s">
        <v>4</v>
      </c>
    </row>
    <row r="27" spans="1:11" ht="13.5" customHeight="1">
      <c r="A27" s="139" t="s">
        <v>40</v>
      </c>
      <c r="B27" s="140"/>
      <c r="C27" s="140"/>
      <c r="D27" s="140"/>
      <c r="E27" s="140"/>
      <c r="F27" s="140"/>
      <c r="G27" s="140"/>
      <c r="H27" s="140"/>
      <c r="I27" s="34">
        <v>0</v>
      </c>
      <c r="J27" s="34">
        <v>0</v>
      </c>
      <c r="K27" s="35">
        <v>0</v>
      </c>
    </row>
    <row r="28" spans="1:11" ht="13.5" customHeight="1">
      <c r="A28" s="139" t="s">
        <v>41</v>
      </c>
      <c r="B28" s="140"/>
      <c r="C28" s="140"/>
      <c r="D28" s="140"/>
      <c r="E28" s="140"/>
      <c r="F28" s="140"/>
      <c r="G28" s="140"/>
      <c r="H28" s="140"/>
      <c r="I28" s="34">
        <v>0</v>
      </c>
      <c r="J28" s="34">
        <v>0</v>
      </c>
      <c r="K28" s="35">
        <v>0</v>
      </c>
    </row>
    <row r="29" spans="1:11" ht="13.5" customHeight="1">
      <c r="A29" s="139" t="s">
        <v>91</v>
      </c>
      <c r="B29" s="140"/>
      <c r="C29" s="140"/>
      <c r="D29" s="140"/>
      <c r="E29" s="140"/>
      <c r="F29" s="140"/>
      <c r="G29" s="140"/>
      <c r="H29" s="140"/>
      <c r="I29" s="36">
        <v>0</v>
      </c>
      <c r="J29" s="34">
        <v>0</v>
      </c>
      <c r="K29" s="37">
        <v>0</v>
      </c>
    </row>
    <row r="30" spans="1:11" ht="13.5" customHeight="1">
      <c r="A30" s="139" t="s">
        <v>92</v>
      </c>
      <c r="B30" s="140"/>
      <c r="C30" s="140"/>
      <c r="D30" s="140"/>
      <c r="E30" s="140"/>
      <c r="F30" s="140"/>
      <c r="G30" s="140"/>
      <c r="H30" s="140"/>
      <c r="I30" s="34">
        <v>0</v>
      </c>
      <c r="J30" s="34">
        <v>0</v>
      </c>
      <c r="K30" s="37">
        <f aca="true" t="shared" si="0" ref="K30:K41">I30</f>
        <v>0</v>
      </c>
    </row>
    <row r="31" spans="1:11" ht="13.5" customHeight="1">
      <c r="A31" s="139" t="s">
        <v>93</v>
      </c>
      <c r="B31" s="140"/>
      <c r="C31" s="140"/>
      <c r="D31" s="140"/>
      <c r="E31" s="140"/>
      <c r="F31" s="140"/>
      <c r="G31" s="140"/>
      <c r="H31" s="140"/>
      <c r="I31" s="34">
        <v>0</v>
      </c>
      <c r="J31" s="34">
        <v>0</v>
      </c>
      <c r="K31" s="37">
        <f t="shared" si="0"/>
        <v>0</v>
      </c>
    </row>
    <row r="32" spans="1:11" ht="13.5" customHeight="1">
      <c r="A32" s="139" t="s">
        <v>94</v>
      </c>
      <c r="B32" s="140"/>
      <c r="C32" s="140"/>
      <c r="D32" s="140"/>
      <c r="E32" s="140"/>
      <c r="F32" s="140"/>
      <c r="G32" s="140"/>
      <c r="H32" s="140"/>
      <c r="I32" s="34">
        <v>0</v>
      </c>
      <c r="J32" s="34">
        <v>0</v>
      </c>
      <c r="K32" s="37">
        <f t="shared" si="0"/>
        <v>0</v>
      </c>
    </row>
    <row r="33" spans="1:11" ht="13.5" customHeight="1">
      <c r="A33" s="139" t="s">
        <v>95</v>
      </c>
      <c r="B33" s="140"/>
      <c r="C33" s="140"/>
      <c r="D33" s="140"/>
      <c r="E33" s="140"/>
      <c r="F33" s="140"/>
      <c r="G33" s="140"/>
      <c r="H33" s="140"/>
      <c r="I33" s="34">
        <v>0</v>
      </c>
      <c r="J33" s="36">
        <f>PAY!P8</f>
        <v>240</v>
      </c>
      <c r="K33" s="37">
        <f>J33</f>
        <v>240</v>
      </c>
    </row>
    <row r="34" spans="1:11" ht="13.5" customHeight="1">
      <c r="A34" s="139" t="s">
        <v>96</v>
      </c>
      <c r="B34" s="140"/>
      <c r="C34" s="140"/>
      <c r="D34" s="140"/>
      <c r="E34" s="140"/>
      <c r="F34" s="140"/>
      <c r="G34" s="140"/>
      <c r="H34" s="140"/>
      <c r="I34" s="36">
        <v>0</v>
      </c>
      <c r="J34" s="34"/>
      <c r="K34" s="37">
        <f t="shared" si="0"/>
        <v>0</v>
      </c>
    </row>
    <row r="35" spans="1:11" ht="13.5" customHeight="1">
      <c r="A35" s="139" t="s">
        <v>97</v>
      </c>
      <c r="B35" s="140"/>
      <c r="C35" s="140"/>
      <c r="D35" s="140"/>
      <c r="E35" s="140"/>
      <c r="F35" s="140"/>
      <c r="G35" s="140"/>
      <c r="H35" s="140"/>
      <c r="I35" s="34">
        <v>0</v>
      </c>
      <c r="J35" s="34">
        <v>0</v>
      </c>
      <c r="K35" s="37">
        <f t="shared" si="0"/>
        <v>0</v>
      </c>
    </row>
    <row r="36" spans="1:11" ht="13.5" customHeight="1">
      <c r="A36" s="139" t="s">
        <v>98</v>
      </c>
      <c r="B36" s="140"/>
      <c r="C36" s="140"/>
      <c r="D36" s="140"/>
      <c r="E36" s="140"/>
      <c r="F36" s="140"/>
      <c r="G36" s="140"/>
      <c r="H36" s="140"/>
      <c r="I36" s="34">
        <v>0</v>
      </c>
      <c r="J36" s="34">
        <v>0</v>
      </c>
      <c r="K36" s="37">
        <f t="shared" si="0"/>
        <v>0</v>
      </c>
    </row>
    <row r="37" spans="1:11" ht="13.5" customHeight="1">
      <c r="A37" s="143" t="s">
        <v>319</v>
      </c>
      <c r="B37" s="140"/>
      <c r="C37" s="140"/>
      <c r="D37" s="140"/>
      <c r="E37" s="140"/>
      <c r="F37" s="140"/>
      <c r="G37" s="140"/>
      <c r="H37" s="140"/>
      <c r="I37" s="36">
        <f>PAY!R8</f>
        <v>200</v>
      </c>
      <c r="J37" s="34">
        <v>0</v>
      </c>
      <c r="K37" s="37">
        <f t="shared" si="0"/>
        <v>200</v>
      </c>
    </row>
    <row r="38" spans="1:11" ht="13.5" customHeight="1">
      <c r="A38" s="139" t="s">
        <v>99</v>
      </c>
      <c r="B38" s="140"/>
      <c r="C38" s="140"/>
      <c r="D38" s="140"/>
      <c r="E38" s="140"/>
      <c r="F38" s="140"/>
      <c r="G38" s="140"/>
      <c r="H38" s="140"/>
      <c r="I38" s="36">
        <v>0</v>
      </c>
      <c r="J38" s="34">
        <v>0</v>
      </c>
      <c r="K38" s="37">
        <f t="shared" si="0"/>
        <v>0</v>
      </c>
    </row>
    <row r="39" spans="1:11" ht="13.5" customHeight="1">
      <c r="A39" s="139" t="s">
        <v>100</v>
      </c>
      <c r="B39" s="140"/>
      <c r="C39" s="140"/>
      <c r="D39" s="140"/>
      <c r="E39" s="140"/>
      <c r="F39" s="140"/>
      <c r="G39" s="140"/>
      <c r="H39" s="140"/>
      <c r="I39" s="34">
        <v>0</v>
      </c>
      <c r="J39" s="34">
        <v>0</v>
      </c>
      <c r="K39" s="37">
        <f t="shared" si="0"/>
        <v>0</v>
      </c>
    </row>
    <row r="40" spans="1:11" ht="13.5" customHeight="1">
      <c r="A40" s="139" t="s">
        <v>42</v>
      </c>
      <c r="B40" s="140"/>
      <c r="C40" s="140"/>
      <c r="D40" s="140"/>
      <c r="E40" s="140"/>
      <c r="F40" s="140"/>
      <c r="G40" s="140"/>
      <c r="H40" s="140"/>
      <c r="I40" s="34">
        <v>0</v>
      </c>
      <c r="J40" s="34">
        <v>0</v>
      </c>
      <c r="K40" s="37">
        <f t="shared" si="0"/>
        <v>0</v>
      </c>
    </row>
    <row r="41" spans="1:11" ht="13.5" customHeight="1">
      <c r="A41" s="139" t="s">
        <v>43</v>
      </c>
      <c r="B41" s="140"/>
      <c r="C41" s="140"/>
      <c r="D41" s="140"/>
      <c r="E41" s="140"/>
      <c r="F41" s="140"/>
      <c r="G41" s="140"/>
      <c r="H41" s="140"/>
      <c r="I41" s="34">
        <v>0</v>
      </c>
      <c r="J41" s="34">
        <v>0</v>
      </c>
      <c r="K41" s="37">
        <f t="shared" si="0"/>
        <v>0</v>
      </c>
    </row>
    <row r="42" spans="1:11" ht="18.75" customHeight="1">
      <c r="A42" s="141" t="s">
        <v>44</v>
      </c>
      <c r="B42" s="142"/>
      <c r="C42" s="142"/>
      <c r="D42" s="142"/>
      <c r="E42" s="142"/>
      <c r="F42" s="142"/>
      <c r="G42" s="142"/>
      <c r="H42" s="142"/>
      <c r="I42" s="30">
        <f>SUM(I27:I41)</f>
        <v>200</v>
      </c>
      <c r="J42" s="24">
        <f>SUM(J27:J41)</f>
        <v>240</v>
      </c>
      <c r="K42" s="31">
        <f>SUM(K27:K41)</f>
        <v>440</v>
      </c>
    </row>
    <row r="43" spans="1:11" ht="17.25" customHeight="1">
      <c r="A43" s="144" t="s">
        <v>45</v>
      </c>
      <c r="B43" s="145"/>
      <c r="C43" s="145"/>
      <c r="D43" s="145"/>
      <c r="E43" s="145"/>
      <c r="F43" s="145"/>
      <c r="G43" s="145"/>
      <c r="H43" s="145"/>
      <c r="I43" s="12">
        <v>0</v>
      </c>
      <c r="J43" s="13">
        <v>0</v>
      </c>
      <c r="K43" s="14">
        <f>J43</f>
        <v>0</v>
      </c>
    </row>
    <row r="44" spans="1:11" ht="18.75" customHeight="1" thickBot="1">
      <c r="A44" s="136" t="s">
        <v>46</v>
      </c>
      <c r="B44" s="137"/>
      <c r="C44" s="137"/>
      <c r="D44" s="137"/>
      <c r="E44" s="137"/>
      <c r="F44" s="137"/>
      <c r="G44" s="137"/>
      <c r="H44" s="137"/>
      <c r="I44" s="28">
        <f>G25-I42-J42</f>
        <v>25906</v>
      </c>
      <c r="J44" s="46">
        <f>SUM(J43)</f>
        <v>0</v>
      </c>
      <c r="K44" s="29">
        <f>SUM(I44:J44)</f>
        <v>25906</v>
      </c>
    </row>
    <row r="45" spans="1:11" ht="24" customHeight="1">
      <c r="A45" s="138" t="s">
        <v>325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</row>
  </sheetData>
  <sheetProtection/>
  <mergeCells count="53">
    <mergeCell ref="A1:H3"/>
    <mergeCell ref="I1:J2"/>
    <mergeCell ref="A4:K4"/>
    <mergeCell ref="A5:A7"/>
    <mergeCell ref="B5:J5"/>
    <mergeCell ref="K5:K7"/>
    <mergeCell ref="B7:J7"/>
    <mergeCell ref="A14:K14"/>
    <mergeCell ref="A15:K15"/>
    <mergeCell ref="A16:F16"/>
    <mergeCell ref="G16:K16"/>
    <mergeCell ref="A10:K10"/>
    <mergeCell ref="A11:K11"/>
    <mergeCell ref="A12:K12"/>
    <mergeCell ref="A13:K13"/>
    <mergeCell ref="A19:F19"/>
    <mergeCell ref="G19:K19"/>
    <mergeCell ref="A20:F20"/>
    <mergeCell ref="G20:K20"/>
    <mergeCell ref="A17:F17"/>
    <mergeCell ref="G17:K17"/>
    <mergeCell ref="A18:F18"/>
    <mergeCell ref="G18:K18"/>
    <mergeCell ref="A23:F23"/>
    <mergeCell ref="G23:K23"/>
    <mergeCell ref="A24:F24"/>
    <mergeCell ref="G24:K24"/>
    <mergeCell ref="A21:F21"/>
    <mergeCell ref="G21:K21"/>
    <mergeCell ref="A22:F22"/>
    <mergeCell ref="G22:K22"/>
    <mergeCell ref="A28:H28"/>
    <mergeCell ref="A29:H29"/>
    <mergeCell ref="A30:H30"/>
    <mergeCell ref="A31:H31"/>
    <mergeCell ref="A25:F25"/>
    <mergeCell ref="G25:K25"/>
    <mergeCell ref="A26:H26"/>
    <mergeCell ref="A27:H27"/>
    <mergeCell ref="A36:H36"/>
    <mergeCell ref="A37:H37"/>
    <mergeCell ref="A38:H38"/>
    <mergeCell ref="A43:H43"/>
    <mergeCell ref="A32:H32"/>
    <mergeCell ref="A33:H33"/>
    <mergeCell ref="A34:H34"/>
    <mergeCell ref="A35:H35"/>
    <mergeCell ref="A44:H44"/>
    <mergeCell ref="A45:K45"/>
    <mergeCell ref="A39:H39"/>
    <mergeCell ref="A40:H40"/>
    <mergeCell ref="A41:H41"/>
    <mergeCell ref="A42:H42"/>
  </mergeCells>
  <printOptions horizontalCentered="1"/>
  <pageMargins left="0.24" right="0.11" top="0.31" bottom="0.3" header="0.14" footer="0.2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1"/>
  <sheetViews>
    <sheetView zoomScalePageLayoutView="0" workbookViewId="0" topLeftCell="A1">
      <selection activeCell="S130" sqref="S130"/>
    </sheetView>
  </sheetViews>
  <sheetFormatPr defaultColWidth="9.140625" defaultRowHeight="12.75"/>
  <cols>
    <col min="1" max="1" width="16.00390625" style="0" customWidth="1"/>
    <col min="6" max="6" width="11.7109375" style="0" customWidth="1"/>
    <col min="9" max="9" width="13.7109375" style="0" customWidth="1"/>
    <col min="10" max="10" width="6.421875" style="0" customWidth="1"/>
    <col min="11" max="13" width="9.140625" style="0" hidden="1" customWidth="1"/>
    <col min="19" max="19" width="9.57421875" style="0" bestFit="1" customWidth="1"/>
  </cols>
  <sheetData>
    <row r="1" spans="1:9" ht="12.75">
      <c r="A1" s="43" t="s">
        <v>50</v>
      </c>
      <c r="B1" s="43"/>
      <c r="C1" s="43"/>
      <c r="D1" s="20"/>
      <c r="E1" s="20"/>
      <c r="F1" s="20"/>
      <c r="G1" s="20"/>
      <c r="H1" s="20"/>
      <c r="I1" s="9"/>
    </row>
    <row r="2" spans="1:9" ht="12.75">
      <c r="A2" s="20"/>
      <c r="B2" s="20"/>
      <c r="C2" s="20"/>
      <c r="D2" s="20"/>
      <c r="E2" s="20"/>
      <c r="F2" s="20"/>
      <c r="G2" s="20"/>
      <c r="H2" s="20"/>
      <c r="I2" s="9"/>
    </row>
    <row r="3" spans="1:9" ht="12.75">
      <c r="A3" s="43" t="s">
        <v>51</v>
      </c>
      <c r="B3" s="43"/>
      <c r="C3" s="43"/>
      <c r="D3" s="43"/>
      <c r="E3" s="43"/>
      <c r="F3" s="43"/>
      <c r="G3" s="43"/>
      <c r="H3" s="43"/>
      <c r="I3" s="9"/>
    </row>
    <row r="4" spans="1:9" ht="12.75">
      <c r="A4" s="43" t="s">
        <v>52</v>
      </c>
      <c r="B4" s="43"/>
      <c r="C4" s="43"/>
      <c r="D4" s="43"/>
      <c r="E4" s="43"/>
      <c r="F4" s="43"/>
      <c r="G4" s="43"/>
      <c r="H4" s="43"/>
      <c r="I4" s="9"/>
    </row>
    <row r="5" spans="1:9" ht="12.75">
      <c r="A5" s="20"/>
      <c r="B5" s="20"/>
      <c r="C5" s="20"/>
      <c r="D5" s="20"/>
      <c r="E5" s="20"/>
      <c r="F5" s="20"/>
      <c r="G5" s="20"/>
      <c r="H5" s="20"/>
      <c r="I5" s="9"/>
    </row>
    <row r="6" spans="1:9" ht="12.75">
      <c r="A6" s="20"/>
      <c r="B6" s="20"/>
      <c r="C6" s="20"/>
      <c r="D6" s="20"/>
      <c r="E6" s="20"/>
      <c r="F6" s="20"/>
      <c r="G6" s="20"/>
      <c r="H6" s="20"/>
      <c r="I6" s="9"/>
    </row>
    <row r="7" spans="1:9" ht="12.75">
      <c r="A7" s="174" t="s">
        <v>53</v>
      </c>
      <c r="B7" s="174"/>
      <c r="C7" s="174"/>
      <c r="D7" s="174"/>
      <c r="E7" s="174"/>
      <c r="F7" s="174"/>
      <c r="G7" s="174"/>
      <c r="H7" s="174"/>
      <c r="I7" s="174"/>
    </row>
    <row r="8" spans="1:9" ht="12.75">
      <c r="A8" s="20" t="s">
        <v>54</v>
      </c>
      <c r="B8" s="20"/>
      <c r="C8" s="20"/>
      <c r="D8" s="20"/>
      <c r="E8" s="20"/>
      <c r="F8" s="20"/>
      <c r="G8" s="20"/>
      <c r="H8" s="20"/>
      <c r="I8" s="9"/>
    </row>
    <row r="9" spans="1:9" ht="12.75">
      <c r="A9" s="20" t="s">
        <v>55</v>
      </c>
      <c r="B9" s="20"/>
      <c r="C9" s="20"/>
      <c r="D9" s="20"/>
      <c r="E9" s="20"/>
      <c r="F9" s="20"/>
      <c r="G9" s="20"/>
      <c r="H9" s="20"/>
      <c r="I9" s="9"/>
    </row>
    <row r="10" spans="1:9" ht="12.75">
      <c r="A10" s="20" t="s">
        <v>56</v>
      </c>
      <c r="B10" s="20"/>
      <c r="C10" s="20"/>
      <c r="D10" s="20"/>
      <c r="E10" s="20"/>
      <c r="F10" s="20"/>
      <c r="G10" s="20"/>
      <c r="H10" s="20"/>
      <c r="I10" s="9"/>
    </row>
    <row r="11" spans="1:9" ht="12.75">
      <c r="A11" s="20" t="s">
        <v>57</v>
      </c>
      <c r="B11" s="20"/>
      <c r="C11" s="20"/>
      <c r="D11" s="20"/>
      <c r="E11" s="20"/>
      <c r="F11" s="20"/>
      <c r="G11" s="20"/>
      <c r="H11" s="20"/>
      <c r="I11" s="9"/>
    </row>
    <row r="12" spans="1:9" ht="12.75">
      <c r="A12" s="20" t="s">
        <v>58</v>
      </c>
      <c r="B12" s="20"/>
      <c r="C12" s="20"/>
      <c r="D12" s="20"/>
      <c r="E12" s="20"/>
      <c r="F12" s="20"/>
      <c r="G12" s="20"/>
      <c r="H12" s="20"/>
      <c r="I12" s="9"/>
    </row>
    <row r="13" spans="1:9" ht="12.75">
      <c r="A13" s="20" t="s">
        <v>59</v>
      </c>
      <c r="B13" s="20"/>
      <c r="C13" s="20"/>
      <c r="D13" s="20"/>
      <c r="E13" s="20"/>
      <c r="F13" s="20"/>
      <c r="G13" s="20"/>
      <c r="H13" s="20"/>
      <c r="I13" s="9"/>
    </row>
    <row r="14" spans="1:9" ht="12.75">
      <c r="A14" s="20" t="s">
        <v>60</v>
      </c>
      <c r="B14" s="20"/>
      <c r="C14" s="20"/>
      <c r="D14" s="20"/>
      <c r="E14" s="20"/>
      <c r="F14" s="20"/>
      <c r="G14" s="20"/>
      <c r="H14" s="20"/>
      <c r="I14" s="9"/>
    </row>
    <row r="15" spans="1:9" ht="12.75">
      <c r="A15" s="20" t="s">
        <v>61</v>
      </c>
      <c r="B15" s="20"/>
      <c r="C15" s="20"/>
      <c r="D15" s="20"/>
      <c r="E15" s="20"/>
      <c r="F15" s="20"/>
      <c r="G15" s="20"/>
      <c r="H15" s="20"/>
      <c r="I15" s="9"/>
    </row>
    <row r="16" spans="1:9" ht="12.75">
      <c r="A16" s="20" t="s">
        <v>62</v>
      </c>
      <c r="B16" s="20"/>
      <c r="C16" s="20"/>
      <c r="D16" s="20"/>
      <c r="E16" s="20"/>
      <c r="F16" s="20"/>
      <c r="G16" s="20"/>
      <c r="H16" s="20"/>
      <c r="I16" s="9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5.75">
      <c r="A19" s="18" t="s">
        <v>63</v>
      </c>
      <c r="B19" s="18" t="s">
        <v>64</v>
      </c>
      <c r="C19" s="18"/>
      <c r="D19" s="18"/>
      <c r="E19" s="18"/>
      <c r="F19" s="18"/>
      <c r="G19" s="18"/>
      <c r="H19" s="18"/>
    </row>
    <row r="20" spans="1:8" ht="15.75">
      <c r="A20" s="18" t="s">
        <v>65</v>
      </c>
      <c r="B20" s="128" t="s">
        <v>66</v>
      </c>
      <c r="C20" s="128"/>
      <c r="D20" s="128"/>
      <c r="E20" s="128"/>
      <c r="F20" s="128"/>
      <c r="G20" s="18" t="s">
        <v>89</v>
      </c>
      <c r="H20" s="18"/>
    </row>
    <row r="21" spans="1:8" ht="15.75">
      <c r="A21" s="18" t="s">
        <v>67</v>
      </c>
      <c r="B21" s="18" t="s">
        <v>68</v>
      </c>
      <c r="C21" s="18"/>
      <c r="D21" s="18"/>
      <c r="E21" s="18"/>
      <c r="F21" s="18" t="s">
        <v>69</v>
      </c>
      <c r="G21" s="18"/>
      <c r="H21" s="18"/>
    </row>
    <row r="22" spans="1:8" ht="15.75">
      <c r="A22" s="18" t="s">
        <v>24</v>
      </c>
      <c r="B22" s="18" t="s">
        <v>70</v>
      </c>
      <c r="C22" s="18"/>
      <c r="D22" s="18"/>
      <c r="E22" s="18"/>
      <c r="F22" s="18"/>
      <c r="G22" s="18"/>
      <c r="H22" s="18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5.75">
      <c r="A24" s="21"/>
      <c r="B24" s="18" t="s">
        <v>71</v>
      </c>
      <c r="C24" s="18"/>
      <c r="D24" s="18"/>
      <c r="E24" s="21"/>
      <c r="F24" s="21"/>
      <c r="G24" s="21"/>
      <c r="H24" s="21"/>
    </row>
    <row r="25" spans="1:8" ht="15.75">
      <c r="A25" s="21"/>
      <c r="B25" s="18" t="s">
        <v>72</v>
      </c>
      <c r="C25" s="18"/>
      <c r="D25" s="18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5.75">
      <c r="A28" s="59" t="s">
        <v>73</v>
      </c>
      <c r="B28" s="175">
        <f>TARIJ!S9</f>
        <v>25906</v>
      </c>
      <c r="C28" s="128"/>
      <c r="D28" s="18" t="s">
        <v>300</v>
      </c>
      <c r="E28" s="18"/>
      <c r="F28" s="18"/>
      <c r="G28" s="18"/>
      <c r="H28" s="18"/>
    </row>
    <row r="29" spans="1:8" ht="15.75">
      <c r="A29" s="59" t="s">
        <v>73</v>
      </c>
      <c r="B29" s="175">
        <v>0</v>
      </c>
      <c r="C29" s="128"/>
      <c r="D29" s="18" t="s">
        <v>301</v>
      </c>
      <c r="E29" s="18"/>
      <c r="F29" s="18"/>
      <c r="G29" s="18"/>
      <c r="H29" s="18"/>
    </row>
    <row r="30" spans="1:9" ht="15.75">
      <c r="A30" s="59" t="s">
        <v>73</v>
      </c>
      <c r="B30" s="175">
        <v>440</v>
      </c>
      <c r="C30" s="128"/>
      <c r="D30" s="135" t="s">
        <v>302</v>
      </c>
      <c r="E30" s="135"/>
      <c r="F30" s="135"/>
      <c r="G30" s="135"/>
      <c r="H30" s="135"/>
      <c r="I30" s="135"/>
    </row>
    <row r="31" spans="1:9" ht="32.25" thickBot="1">
      <c r="A31" s="60" t="s">
        <v>74</v>
      </c>
      <c r="B31" s="176">
        <f>SUM(B28:B30)</f>
        <v>26346</v>
      </c>
      <c r="C31" s="177"/>
      <c r="D31" s="124" t="s">
        <v>303</v>
      </c>
      <c r="E31" s="124"/>
      <c r="F31" s="173" t="str">
        <f>S131</f>
        <v>          Twenty Six Thousand, Three Hundred Fourty Six</v>
      </c>
      <c r="G31" s="173"/>
      <c r="H31" s="173"/>
      <c r="I31" s="173"/>
    </row>
    <row r="32" spans="1:8" ht="15.75">
      <c r="A32" s="18"/>
      <c r="B32" s="18"/>
      <c r="C32" s="18"/>
      <c r="D32" s="18"/>
      <c r="E32" s="18"/>
      <c r="F32" s="18"/>
      <c r="G32" s="18"/>
      <c r="H32" s="18"/>
    </row>
    <row r="33" spans="1:8" ht="15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18"/>
      <c r="D34" s="18"/>
      <c r="E34" s="18"/>
      <c r="F34" s="18"/>
      <c r="G34" s="18"/>
      <c r="H34" s="18"/>
    </row>
    <row r="35" spans="1:8" ht="15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5.75">
      <c r="A42" s="18"/>
      <c r="B42" s="18"/>
      <c r="C42" s="18"/>
      <c r="D42" s="18"/>
      <c r="E42" s="18"/>
      <c r="F42" s="18"/>
      <c r="G42" s="18"/>
      <c r="H42" s="18"/>
    </row>
    <row r="43" spans="1:8" ht="15.75">
      <c r="A43" s="18"/>
      <c r="B43" s="18"/>
      <c r="C43" s="18"/>
      <c r="D43" s="18"/>
      <c r="E43" s="18"/>
      <c r="F43" s="18"/>
      <c r="G43" s="18"/>
      <c r="H43" s="18"/>
    </row>
    <row r="44" spans="1:8" ht="15.75">
      <c r="A44" s="18"/>
      <c r="B44" s="18"/>
      <c r="C44" s="18"/>
      <c r="D44" s="18"/>
      <c r="E44" s="18"/>
      <c r="F44" s="18"/>
      <c r="G44" s="18"/>
      <c r="H44" s="18"/>
    </row>
    <row r="45" spans="1:8" ht="15.75">
      <c r="A45" s="18"/>
      <c r="B45" s="18"/>
      <c r="C45" s="18"/>
      <c r="D45" s="18"/>
      <c r="E45" s="18"/>
      <c r="F45" s="18"/>
      <c r="G45" s="18"/>
      <c r="H45" s="18"/>
    </row>
    <row r="46" spans="1:8" ht="15.75">
      <c r="A46" s="18"/>
      <c r="B46" s="18"/>
      <c r="C46" s="18"/>
      <c r="D46" s="18"/>
      <c r="E46" s="18"/>
      <c r="F46" s="18"/>
      <c r="G46" s="18"/>
      <c r="H46" s="18"/>
    </row>
    <row r="47" spans="1:8" ht="15.75">
      <c r="A47" s="18"/>
      <c r="B47" s="18"/>
      <c r="C47" s="18"/>
      <c r="D47" s="18"/>
      <c r="E47" s="18"/>
      <c r="F47" s="18"/>
      <c r="G47" s="18"/>
      <c r="H47" s="18"/>
    </row>
    <row r="51" spans="1:8" ht="55.5" customHeight="1">
      <c r="A51" s="18" t="s">
        <v>75</v>
      </c>
      <c r="B51" s="18"/>
      <c r="C51" s="18"/>
      <c r="D51" s="18" t="s">
        <v>76</v>
      </c>
      <c r="E51" s="18"/>
      <c r="F51" s="18"/>
      <c r="G51" s="18" t="s">
        <v>77</v>
      </c>
      <c r="H51" s="18"/>
    </row>
    <row r="52" spans="1:8" ht="15" customHeight="1">
      <c r="A52" s="18" t="s">
        <v>78</v>
      </c>
      <c r="B52" s="18"/>
      <c r="C52" s="18"/>
      <c r="D52" s="18" t="s">
        <v>79</v>
      </c>
      <c r="E52" s="18"/>
      <c r="F52" s="18"/>
      <c r="G52" s="18" t="s">
        <v>80</v>
      </c>
      <c r="H52" s="18"/>
    </row>
    <row r="67" spans="1:8" ht="15.75">
      <c r="A67" s="18"/>
      <c r="B67" s="18"/>
      <c r="C67" s="18"/>
      <c r="D67" s="18"/>
      <c r="E67" s="18"/>
      <c r="F67" s="18"/>
      <c r="G67" s="18"/>
      <c r="H67" s="18"/>
    </row>
    <row r="68" spans="1:8" ht="15.75">
      <c r="A68" s="18"/>
      <c r="B68" s="18"/>
      <c r="C68" s="18"/>
      <c r="D68" s="18"/>
      <c r="E68" s="18"/>
      <c r="F68" s="18"/>
      <c r="G68" s="18"/>
      <c r="H68" s="18"/>
    </row>
    <row r="128" ht="12.75">
      <c r="S128" s="58">
        <f>Q5</f>
        <v>0</v>
      </c>
    </row>
    <row r="129" ht="12.75">
      <c r="S129" s="53" t="str">
        <f>IF(S138&gt;0,U138," ")&amp;" "&amp;IF(S137&gt;0,U137," ")&amp;" "&amp;IF(S136&gt;0,U136," ")&amp;" "&amp;IF(S135&gt;0,U135," ")&amp;" "&amp;IF(S134&gt;0,U134," ")&amp;" "&amp;IF(S133&gt;0,U133," ")&amp;" "&amp;IF(S132&gt;0,U132," ")&amp;" "&amp;IF(S131&gt;0,U131," ")</f>
        <v>      KjJL; CHFZ4 "+6 ;M K[TF,L;   </v>
      </c>
    </row>
    <row r="130" spans="19:26" ht="12.75">
      <c r="S130" s="54">
        <f>B31</f>
        <v>26346</v>
      </c>
      <c r="T130" s="55"/>
      <c r="U130" s="54"/>
      <c r="V130" s="55"/>
      <c r="W130" s="55"/>
      <c r="X130" s="55"/>
      <c r="Y130" s="55"/>
      <c r="Z130" s="55"/>
    </row>
    <row r="131" spans="19:26" ht="12.75">
      <c r="S131" s="56" t="str">
        <f>IF(S140&gt;0,T140," ")&amp;" "&amp;IF(S139&gt;0,T139," ")&amp;" "&amp;IF(S138&gt;0,T138," ")&amp;" "&amp;IF(S137&gt;0,T137," ")&amp;" "&amp;IF(S136&gt;0,T136," ")&amp;" "&amp;IF(S135&gt;0,T135," ")&amp;" "&amp;IF(S134&gt;0,T134," ")&amp;" "&amp;IF(S133&gt;0,T133," ")</f>
        <v>          Twenty Six Thousand, Three Hundred Fourty Six</v>
      </c>
      <c r="T131" s="55"/>
      <c r="U131" s="55"/>
      <c r="V131" s="55"/>
      <c r="W131" s="55"/>
      <c r="X131" s="55"/>
      <c r="Y131" s="55"/>
      <c r="Z131" s="55"/>
    </row>
    <row r="132" spans="19:26" ht="12.75">
      <c r="S132" s="55"/>
      <c r="T132" s="55"/>
      <c r="U132" s="55"/>
      <c r="V132" s="55"/>
      <c r="W132" s="55"/>
      <c r="X132" s="55"/>
      <c r="Y132" s="55"/>
      <c r="Z132" s="55"/>
    </row>
    <row r="133" spans="19:26" ht="18">
      <c r="S133" s="55">
        <f>S130-INT(S130/100)*100</f>
        <v>46</v>
      </c>
      <c r="T133" s="55" t="str">
        <f>IF(S133&gt;0,VLOOKUP(S133,V133:W231,2)," ")</f>
        <v>Fourty Six</v>
      </c>
      <c r="U133" s="57" t="str">
        <f>IF(S133&gt;0,VLOOKUP(S133,X133:Y231,2)," ")</f>
        <v>K[TF,L;</v>
      </c>
      <c r="V133" s="55">
        <v>1</v>
      </c>
      <c r="W133" s="55" t="s">
        <v>102</v>
      </c>
      <c r="X133" s="55">
        <v>1</v>
      </c>
      <c r="Y133" s="57" t="s">
        <v>103</v>
      </c>
      <c r="Z133" s="55"/>
    </row>
    <row r="134" spans="19:26" ht="18">
      <c r="S134" s="55">
        <f>(S130-INT(S130/1000)*1000-S133)/100</f>
        <v>3</v>
      </c>
      <c r="T134" s="55" t="str">
        <f>IF(S134&gt;0,VLOOKUP(S134,V133:W231,2)," ")&amp;" "&amp;"Hundred"</f>
        <v>Three Hundred</v>
      </c>
      <c r="U134" s="57" t="str">
        <f>IF(S134&gt;0,VLOOKUP(S134,X133:Y231,2)," ")&amp;" "&amp;";M"</f>
        <v>"+6 ;M</v>
      </c>
      <c r="V134" s="55">
        <v>2</v>
      </c>
      <c r="W134" s="55" t="s">
        <v>104</v>
      </c>
      <c r="X134" s="55">
        <v>2</v>
      </c>
      <c r="Y134" s="57" t="s">
        <v>105</v>
      </c>
      <c r="Z134" s="55"/>
    </row>
    <row r="135" spans="19:26" ht="18">
      <c r="S135" s="55">
        <f>(S130-INT(S130/100000)*100000-S133-S134*100)/1000</f>
        <v>26</v>
      </c>
      <c r="T135" s="55" t="str">
        <f>IF(S135&gt;0,VLOOKUP(S135,V133:W231,2)," ")&amp;" "&amp;"Thousand,"</f>
        <v>Twenty Six Thousand,</v>
      </c>
      <c r="U135" s="57" t="str">
        <f>IF(S135&gt;0,VLOOKUP(S135,X133:Y231,2)," ")&amp;" "&amp;"CHFZ4"</f>
        <v>KjJL; CHFZ4</v>
      </c>
      <c r="V135" s="55">
        <v>3</v>
      </c>
      <c r="W135" s="55" t="s">
        <v>106</v>
      </c>
      <c r="X135" s="55">
        <v>3</v>
      </c>
      <c r="Y135" s="57" t="s">
        <v>107</v>
      </c>
      <c r="Z135" s="55"/>
    </row>
    <row r="136" spans="19:26" ht="18">
      <c r="S136" s="55">
        <f>(S130-INT(S130/10000000)*10000000-S133-S134*100-S135*1000)/100000</f>
        <v>0</v>
      </c>
      <c r="T136" s="55" t="str">
        <f>IF(S136&gt;0,VLOOKUP(S136,V133:W231,2)," ")&amp;" "&amp;"Lac,"</f>
        <v>  Lac,</v>
      </c>
      <c r="U136" s="57" t="str">
        <f>IF(S136&gt;0,VLOOKUP(S136,X133:Y231,2)," ")&amp;" "&amp;",FB4"</f>
        <v>  ,FB4</v>
      </c>
      <c r="V136" s="55">
        <v>4</v>
      </c>
      <c r="W136" s="55" t="s">
        <v>108</v>
      </c>
      <c r="X136" s="55">
        <v>4</v>
      </c>
      <c r="Y136" s="57" t="s">
        <v>109</v>
      </c>
      <c r="Z136" s="55"/>
    </row>
    <row r="137" spans="19:26" ht="18">
      <c r="S137" s="55">
        <f>(S130-INT(S130/1000000000)*1000000000-S133-S134*100-S135*1000-S136*100000)/10000000</f>
        <v>0</v>
      </c>
      <c r="T137" s="55" t="str">
        <f>IF(S137&gt;0,VLOOKUP(S137,V133:W231,2)," ")&amp;" "&amp;"Crore,"</f>
        <v>  Crore,</v>
      </c>
      <c r="U137" s="57" t="str">
        <f>IF(S137&gt;0,VLOOKUP(S137,X133:Y231,2)," ")&amp;" "&amp;"SZM04"</f>
        <v>  SZM04</v>
      </c>
      <c r="V137" s="55">
        <v>5</v>
      </c>
      <c r="W137" s="55" t="s">
        <v>110</v>
      </c>
      <c r="X137" s="55">
        <v>5</v>
      </c>
      <c r="Y137" s="57" t="s">
        <v>111</v>
      </c>
      <c r="Z137" s="55"/>
    </row>
    <row r="138" spans="19:26" ht="18">
      <c r="S138" s="55">
        <f>(S130-INT(S130/100000000000)*100000000000-S133-S134*100-S135*1000-S136*100000-S137*10000000)/1000000000</f>
        <v>0</v>
      </c>
      <c r="T138" s="55" t="str">
        <f>IF(S138&gt;0,VLOOKUP(S138,V133:W231,2)," ")&amp;" "&amp;"Abaj,"</f>
        <v>  Abaj,</v>
      </c>
      <c r="U138" s="57" t="str">
        <f>IF(S138&gt;0,VLOOKUP(S138,X133:Y231,2)," ")&amp;" "&amp;"VAH4"</f>
        <v>  VAH4</v>
      </c>
      <c r="V138" s="55">
        <v>6</v>
      </c>
      <c r="W138" s="55" t="s">
        <v>112</v>
      </c>
      <c r="X138" s="55">
        <v>6</v>
      </c>
      <c r="Y138" s="57" t="s">
        <v>113</v>
      </c>
      <c r="Z138" s="55"/>
    </row>
    <row r="139" spans="19:26" ht="18">
      <c r="S139" s="55">
        <f>(S130-INT(S130/10000000000000)*10000000000000-S133-S134*100-S135*1000-S136*100000-S137*10000000-S138*1000000000)/100000000000</f>
        <v>0</v>
      </c>
      <c r="T139" s="55" t="str">
        <f>IF(S139&gt;0,VLOOKUP(S139,V133:W231,2)," ")&amp;" "&amp;"Kharva,"</f>
        <v>  Kharva,</v>
      </c>
      <c r="U139" s="57" t="str">
        <f>IF(S139&gt;0,VLOOKUP(S139,X133:Y231,2)," ")&amp;" "&amp;"BJ4"""</f>
        <v>  BJ4"</v>
      </c>
      <c r="V139" s="55">
        <v>7</v>
      </c>
      <c r="W139" s="55" t="s">
        <v>114</v>
      </c>
      <c r="X139" s="55">
        <v>7</v>
      </c>
      <c r="Y139" s="57" t="s">
        <v>115</v>
      </c>
      <c r="Z139" s="55"/>
    </row>
    <row r="140" spans="19:26" ht="18">
      <c r="S140" s="55">
        <f>(S130-INT(S130/1000000000000000)*1000000000000000-S133-S134*100-S135*1000-S136*100000-S137*10000000-S138*1000000000-S139*100000000000)/10000000000000</f>
        <v>0</v>
      </c>
      <c r="T140" s="55" t="str">
        <f>IF(S140&gt;0,VLOOKUP(S140,V134:W232,2)," ")&amp;" "&amp;"Nikharva,"</f>
        <v>  Nikharva,</v>
      </c>
      <c r="U140" s="57" t="str">
        <f>IF(S140&gt;0,VLOOKUP(S140,X133:Y231,2)," ")&amp;" "&amp;"GLBJ4"""</f>
        <v>  GLBJ4"</v>
      </c>
      <c r="V140" s="55">
        <v>8</v>
      </c>
      <c r="W140" s="55" t="s">
        <v>116</v>
      </c>
      <c r="X140" s="55">
        <v>8</v>
      </c>
      <c r="Y140" s="57" t="s">
        <v>117</v>
      </c>
      <c r="Z140" s="55"/>
    </row>
    <row r="141" spans="19:26" ht="18">
      <c r="S141" s="55"/>
      <c r="T141" s="55"/>
      <c r="U141" s="55"/>
      <c r="V141" s="55">
        <v>9</v>
      </c>
      <c r="W141" s="55" t="s">
        <v>118</v>
      </c>
      <c r="X141" s="55">
        <v>9</v>
      </c>
      <c r="Y141" s="57" t="s">
        <v>119</v>
      </c>
      <c r="Z141" s="55"/>
    </row>
    <row r="142" spans="19:26" ht="18">
      <c r="S142" s="55"/>
      <c r="T142" s="55"/>
      <c r="U142" s="55"/>
      <c r="V142" s="55">
        <v>10</v>
      </c>
      <c r="W142" s="55" t="s">
        <v>120</v>
      </c>
      <c r="X142" s="55">
        <v>10</v>
      </c>
      <c r="Y142" s="57" t="s">
        <v>121</v>
      </c>
      <c r="Z142" s="55"/>
    </row>
    <row r="143" spans="19:26" ht="18">
      <c r="S143" s="55"/>
      <c r="T143" s="55"/>
      <c r="U143" s="55"/>
      <c r="V143" s="55">
        <v>11</v>
      </c>
      <c r="W143" s="55" t="s">
        <v>122</v>
      </c>
      <c r="X143" s="55">
        <v>11</v>
      </c>
      <c r="Y143" s="57" t="s">
        <v>123</v>
      </c>
      <c r="Z143" s="55"/>
    </row>
    <row r="144" spans="19:26" ht="18">
      <c r="S144" s="55"/>
      <c r="T144" s="55"/>
      <c r="U144" s="55"/>
      <c r="V144" s="55">
        <v>12</v>
      </c>
      <c r="W144" s="55" t="s">
        <v>124</v>
      </c>
      <c r="X144" s="55">
        <v>12</v>
      </c>
      <c r="Y144" s="57" t="s">
        <v>125</v>
      </c>
      <c r="Z144" s="55"/>
    </row>
    <row r="145" spans="19:26" ht="18">
      <c r="S145" s="55"/>
      <c r="T145" s="55"/>
      <c r="U145" s="55"/>
      <c r="V145" s="55">
        <v>13</v>
      </c>
      <c r="W145" s="55" t="s">
        <v>126</v>
      </c>
      <c r="X145" s="55">
        <v>13</v>
      </c>
      <c r="Y145" s="57" t="s">
        <v>127</v>
      </c>
      <c r="Z145" s="55"/>
    </row>
    <row r="146" spans="19:26" ht="18">
      <c r="S146" s="55"/>
      <c r="T146" s="55"/>
      <c r="U146" s="55"/>
      <c r="V146" s="55">
        <v>14</v>
      </c>
      <c r="W146" s="55" t="s">
        <v>128</v>
      </c>
      <c r="X146" s="55">
        <v>14</v>
      </c>
      <c r="Y146" s="57" t="s">
        <v>129</v>
      </c>
      <c r="Z146" s="55"/>
    </row>
    <row r="147" spans="19:26" ht="18">
      <c r="S147" s="55"/>
      <c r="T147" s="55"/>
      <c r="U147" s="55"/>
      <c r="V147" s="55">
        <v>15</v>
      </c>
      <c r="W147" s="55" t="s">
        <v>130</v>
      </c>
      <c r="X147" s="55">
        <v>15</v>
      </c>
      <c r="Y147" s="57" t="s">
        <v>131</v>
      </c>
      <c r="Z147" s="55"/>
    </row>
    <row r="148" spans="19:26" ht="18">
      <c r="S148" s="55"/>
      <c r="T148" s="55"/>
      <c r="U148" s="55"/>
      <c r="V148" s="55">
        <v>16</v>
      </c>
      <c r="W148" s="55" t="s">
        <v>132</v>
      </c>
      <c r="X148" s="55">
        <v>16</v>
      </c>
      <c r="Y148" s="57" t="s">
        <v>133</v>
      </c>
      <c r="Z148" s="55"/>
    </row>
    <row r="149" spans="19:26" ht="18">
      <c r="S149" s="55"/>
      <c r="T149" s="55"/>
      <c r="U149" s="55"/>
      <c r="V149" s="55">
        <v>17</v>
      </c>
      <c r="W149" s="55" t="s">
        <v>134</v>
      </c>
      <c r="X149" s="55">
        <v>17</v>
      </c>
      <c r="Y149" s="57" t="s">
        <v>135</v>
      </c>
      <c r="Z149" s="55"/>
    </row>
    <row r="150" spans="19:26" ht="18">
      <c r="S150" s="55"/>
      <c r="T150" s="55"/>
      <c r="U150" s="55"/>
      <c r="V150" s="55">
        <v>18</v>
      </c>
      <c r="W150" s="55" t="s">
        <v>136</v>
      </c>
      <c r="X150" s="55">
        <v>18</v>
      </c>
      <c r="Y150" s="57" t="s">
        <v>137</v>
      </c>
      <c r="Z150" s="55"/>
    </row>
    <row r="151" spans="19:26" ht="18">
      <c r="S151" s="55"/>
      <c r="T151" s="55"/>
      <c r="U151" s="55"/>
      <c r="V151" s="55">
        <v>19</v>
      </c>
      <c r="W151" s="55" t="s">
        <v>138</v>
      </c>
      <c r="X151" s="55">
        <v>19</v>
      </c>
      <c r="Y151" s="57" t="s">
        <v>139</v>
      </c>
      <c r="Z151" s="55"/>
    </row>
    <row r="152" spans="19:26" ht="18">
      <c r="S152" s="55"/>
      <c r="T152" s="55"/>
      <c r="U152" s="55"/>
      <c r="V152" s="55">
        <v>20</v>
      </c>
      <c r="W152" s="55" t="s">
        <v>140</v>
      </c>
      <c r="X152" s="55">
        <v>20</v>
      </c>
      <c r="Y152" s="57" t="s">
        <v>141</v>
      </c>
      <c r="Z152" s="55"/>
    </row>
    <row r="153" spans="19:26" ht="18">
      <c r="S153" s="55"/>
      <c r="T153" s="55"/>
      <c r="U153" s="55"/>
      <c r="V153" s="55">
        <v>21</v>
      </c>
      <c r="W153" s="55" t="s">
        <v>142</v>
      </c>
      <c r="X153" s="55">
        <v>21</v>
      </c>
      <c r="Y153" s="57" t="s">
        <v>143</v>
      </c>
      <c r="Z153" s="55"/>
    </row>
    <row r="154" spans="19:26" ht="18">
      <c r="S154" s="55"/>
      <c r="T154" s="55"/>
      <c r="U154" s="55"/>
      <c r="V154" s="55">
        <v>22</v>
      </c>
      <c r="W154" s="55" t="s">
        <v>144</v>
      </c>
      <c r="X154" s="55">
        <v>22</v>
      </c>
      <c r="Y154" s="57" t="s">
        <v>145</v>
      </c>
      <c r="Z154" s="55"/>
    </row>
    <row r="155" spans="19:26" ht="18">
      <c r="S155" s="55"/>
      <c r="T155" s="55"/>
      <c r="U155" s="55"/>
      <c r="V155" s="55">
        <v>23</v>
      </c>
      <c r="W155" s="55" t="s">
        <v>146</v>
      </c>
      <c r="X155" s="55">
        <v>23</v>
      </c>
      <c r="Y155" s="57" t="s">
        <v>147</v>
      </c>
      <c r="Z155" s="55"/>
    </row>
    <row r="156" spans="19:26" ht="18">
      <c r="S156" s="55"/>
      <c r="T156" s="55"/>
      <c r="U156" s="55"/>
      <c r="V156" s="55">
        <v>24</v>
      </c>
      <c r="W156" s="55" t="s">
        <v>148</v>
      </c>
      <c r="X156" s="55">
        <v>24</v>
      </c>
      <c r="Y156" s="57" t="s">
        <v>149</v>
      </c>
      <c r="Z156" s="55"/>
    </row>
    <row r="157" spans="19:26" ht="18">
      <c r="S157" s="55"/>
      <c r="T157" s="55"/>
      <c r="U157" s="55"/>
      <c r="V157" s="55">
        <v>25</v>
      </c>
      <c r="W157" s="55" t="s">
        <v>150</v>
      </c>
      <c r="X157" s="55">
        <v>25</v>
      </c>
      <c r="Y157" s="57" t="s">
        <v>151</v>
      </c>
      <c r="Z157" s="55"/>
    </row>
    <row r="158" spans="19:26" ht="18">
      <c r="S158" s="55"/>
      <c r="T158" s="55"/>
      <c r="U158" s="55"/>
      <c r="V158" s="55">
        <v>26</v>
      </c>
      <c r="W158" s="55" t="s">
        <v>152</v>
      </c>
      <c r="X158" s="55">
        <v>26</v>
      </c>
      <c r="Y158" s="57" t="s">
        <v>153</v>
      </c>
      <c r="Z158" s="55"/>
    </row>
    <row r="159" spans="19:26" ht="18">
      <c r="S159" s="55"/>
      <c r="T159" s="55"/>
      <c r="U159" s="55"/>
      <c r="V159" s="55">
        <v>27</v>
      </c>
      <c r="W159" s="55" t="s">
        <v>154</v>
      </c>
      <c r="X159" s="55">
        <v>27</v>
      </c>
      <c r="Y159" s="57" t="s">
        <v>155</v>
      </c>
      <c r="Z159" s="55"/>
    </row>
    <row r="160" spans="19:26" ht="18">
      <c r="S160" s="55"/>
      <c r="T160" s="55"/>
      <c r="U160" s="55"/>
      <c r="V160" s="55">
        <v>28</v>
      </c>
      <c r="W160" s="55" t="s">
        <v>156</v>
      </c>
      <c r="X160" s="55">
        <v>28</v>
      </c>
      <c r="Y160" s="57" t="s">
        <v>157</v>
      </c>
      <c r="Z160" s="55"/>
    </row>
    <row r="161" spans="19:26" ht="18">
      <c r="S161" s="55"/>
      <c r="T161" s="55"/>
      <c r="U161" s="55"/>
      <c r="V161" s="55">
        <v>29</v>
      </c>
      <c r="W161" s="55" t="s">
        <v>158</v>
      </c>
      <c r="X161" s="55">
        <v>29</v>
      </c>
      <c r="Y161" s="57" t="s">
        <v>159</v>
      </c>
      <c r="Z161" s="55"/>
    </row>
    <row r="162" spans="19:26" ht="18">
      <c r="S162" s="55"/>
      <c r="T162" s="55"/>
      <c r="U162" s="55"/>
      <c r="V162" s="55">
        <v>30</v>
      </c>
      <c r="W162" s="55" t="s">
        <v>160</v>
      </c>
      <c r="X162" s="55">
        <v>30</v>
      </c>
      <c r="Y162" s="57" t="s">
        <v>161</v>
      </c>
      <c r="Z162" s="55"/>
    </row>
    <row r="163" spans="19:26" ht="18">
      <c r="S163" s="55"/>
      <c r="T163" s="55"/>
      <c r="U163" s="55"/>
      <c r="V163" s="55">
        <v>31</v>
      </c>
      <c r="W163" s="55" t="s">
        <v>162</v>
      </c>
      <c r="X163" s="55">
        <v>31</v>
      </c>
      <c r="Y163" s="57" t="s">
        <v>163</v>
      </c>
      <c r="Z163" s="55"/>
    </row>
    <row r="164" spans="19:26" ht="18">
      <c r="S164" s="55"/>
      <c r="T164" s="55"/>
      <c r="U164" s="55"/>
      <c r="V164" s="55">
        <v>32</v>
      </c>
      <c r="W164" s="55" t="s">
        <v>164</v>
      </c>
      <c r="X164" s="55">
        <v>32</v>
      </c>
      <c r="Y164" s="57" t="s">
        <v>165</v>
      </c>
      <c r="Z164" s="55"/>
    </row>
    <row r="165" spans="19:26" ht="18">
      <c r="S165" s="55"/>
      <c r="T165" s="55"/>
      <c r="U165" s="55"/>
      <c r="V165" s="55">
        <v>33</v>
      </c>
      <c r="W165" s="55" t="s">
        <v>166</v>
      </c>
      <c r="X165" s="55">
        <v>33</v>
      </c>
      <c r="Y165" s="57" t="s">
        <v>167</v>
      </c>
      <c r="Z165" s="55"/>
    </row>
    <row r="166" spans="19:26" ht="18">
      <c r="S166" s="55"/>
      <c r="T166" s="55"/>
      <c r="U166" s="55"/>
      <c r="V166" s="55">
        <v>34</v>
      </c>
      <c r="W166" s="55" t="s">
        <v>168</v>
      </c>
      <c r="X166" s="55">
        <v>34</v>
      </c>
      <c r="Y166" s="57" t="s">
        <v>169</v>
      </c>
      <c r="Z166" s="55"/>
    </row>
    <row r="167" spans="19:26" ht="18">
      <c r="S167" s="55"/>
      <c r="T167" s="55"/>
      <c r="U167" s="55"/>
      <c r="V167" s="55">
        <v>35</v>
      </c>
      <c r="W167" s="55" t="s">
        <v>170</v>
      </c>
      <c r="X167" s="55">
        <v>35</v>
      </c>
      <c r="Y167" s="57" t="s">
        <v>171</v>
      </c>
      <c r="Z167" s="55"/>
    </row>
    <row r="168" spans="19:26" ht="18">
      <c r="S168" s="55"/>
      <c r="T168" s="55"/>
      <c r="U168" s="55"/>
      <c r="V168" s="55">
        <v>36</v>
      </c>
      <c r="W168" s="55" t="s">
        <v>172</v>
      </c>
      <c r="X168" s="55">
        <v>36</v>
      </c>
      <c r="Y168" s="57" t="s">
        <v>173</v>
      </c>
      <c r="Z168" s="55"/>
    </row>
    <row r="169" spans="19:26" ht="18">
      <c r="S169" s="55"/>
      <c r="T169" s="55"/>
      <c r="U169" s="55"/>
      <c r="V169" s="55">
        <v>37</v>
      </c>
      <c r="W169" s="55" t="s">
        <v>174</v>
      </c>
      <c r="X169" s="55">
        <v>37</v>
      </c>
      <c r="Y169" s="57" t="s">
        <v>175</v>
      </c>
      <c r="Z169" s="55"/>
    </row>
    <row r="170" spans="19:26" ht="18">
      <c r="S170" s="55"/>
      <c r="T170" s="55"/>
      <c r="U170" s="55"/>
      <c r="V170" s="55">
        <v>38</v>
      </c>
      <c r="W170" s="55" t="s">
        <v>176</v>
      </c>
      <c r="X170" s="55">
        <v>38</v>
      </c>
      <c r="Y170" s="57" t="s">
        <v>177</v>
      </c>
      <c r="Z170" s="55"/>
    </row>
    <row r="171" spans="19:26" ht="18">
      <c r="S171" s="55"/>
      <c r="T171" s="55"/>
      <c r="U171" s="55"/>
      <c r="V171" s="55">
        <v>39</v>
      </c>
      <c r="W171" s="55" t="s">
        <v>178</v>
      </c>
      <c r="X171" s="55">
        <v>39</v>
      </c>
      <c r="Y171" s="57" t="s">
        <v>179</v>
      </c>
      <c r="Z171" s="55"/>
    </row>
    <row r="172" spans="19:26" ht="18">
      <c r="S172" s="55"/>
      <c r="T172" s="55"/>
      <c r="U172" s="55"/>
      <c r="V172" s="55">
        <v>40</v>
      </c>
      <c r="W172" s="55" t="s">
        <v>180</v>
      </c>
      <c r="X172" s="55">
        <v>40</v>
      </c>
      <c r="Y172" s="57" t="s">
        <v>181</v>
      </c>
      <c r="Z172" s="55"/>
    </row>
    <row r="173" spans="19:26" ht="18">
      <c r="S173" s="55"/>
      <c r="T173" s="55"/>
      <c r="U173" s="55"/>
      <c r="V173" s="55">
        <v>41</v>
      </c>
      <c r="W173" s="55" t="s">
        <v>182</v>
      </c>
      <c r="X173" s="55">
        <v>41</v>
      </c>
      <c r="Y173" s="57" t="s">
        <v>183</v>
      </c>
      <c r="Z173" s="55"/>
    </row>
    <row r="174" spans="19:26" ht="18">
      <c r="S174" s="55"/>
      <c r="T174" s="55"/>
      <c r="U174" s="55"/>
      <c r="V174" s="55">
        <v>42</v>
      </c>
      <c r="W174" s="55" t="s">
        <v>184</v>
      </c>
      <c r="X174" s="55">
        <v>42</v>
      </c>
      <c r="Y174" s="57" t="s">
        <v>185</v>
      </c>
      <c r="Z174" s="55"/>
    </row>
    <row r="175" spans="19:26" ht="18">
      <c r="S175" s="55"/>
      <c r="T175" s="55"/>
      <c r="U175" s="55"/>
      <c r="V175" s="55">
        <v>43</v>
      </c>
      <c r="W175" s="55" t="s">
        <v>186</v>
      </c>
      <c r="X175" s="55">
        <v>43</v>
      </c>
      <c r="Y175" s="57" t="s">
        <v>187</v>
      </c>
      <c r="Z175" s="55"/>
    </row>
    <row r="176" spans="19:26" ht="18">
      <c r="S176" s="55"/>
      <c r="T176" s="55"/>
      <c r="U176" s="55"/>
      <c r="V176" s="55">
        <v>44</v>
      </c>
      <c r="W176" s="55" t="s">
        <v>188</v>
      </c>
      <c r="X176" s="55">
        <v>44</v>
      </c>
      <c r="Y176" s="57" t="s">
        <v>189</v>
      </c>
      <c r="Z176" s="55"/>
    </row>
    <row r="177" spans="19:26" ht="18">
      <c r="S177" s="55"/>
      <c r="T177" s="55"/>
      <c r="U177" s="55"/>
      <c r="V177" s="55">
        <v>45</v>
      </c>
      <c r="W177" s="55" t="s">
        <v>190</v>
      </c>
      <c r="X177" s="55">
        <v>45</v>
      </c>
      <c r="Y177" s="57" t="s">
        <v>191</v>
      </c>
      <c r="Z177" s="55"/>
    </row>
    <row r="178" spans="19:26" ht="18">
      <c r="S178" s="55"/>
      <c r="T178" s="55"/>
      <c r="U178" s="55"/>
      <c r="V178" s="55">
        <v>46</v>
      </c>
      <c r="W178" s="55" t="s">
        <v>192</v>
      </c>
      <c r="X178" s="55">
        <v>46</v>
      </c>
      <c r="Y178" s="57" t="s">
        <v>193</v>
      </c>
      <c r="Z178" s="55"/>
    </row>
    <row r="179" spans="19:26" ht="18">
      <c r="S179" s="55"/>
      <c r="T179" s="55"/>
      <c r="U179" s="55"/>
      <c r="V179" s="55">
        <v>47</v>
      </c>
      <c r="W179" s="55" t="s">
        <v>194</v>
      </c>
      <c r="X179" s="55">
        <v>47</v>
      </c>
      <c r="Y179" s="57" t="s">
        <v>195</v>
      </c>
      <c r="Z179" s="55"/>
    </row>
    <row r="180" spans="19:26" ht="18">
      <c r="S180" s="55"/>
      <c r="T180" s="55"/>
      <c r="U180" s="55"/>
      <c r="V180" s="55">
        <v>48</v>
      </c>
      <c r="W180" s="55" t="s">
        <v>196</v>
      </c>
      <c r="X180" s="55">
        <v>48</v>
      </c>
      <c r="Y180" s="57" t="s">
        <v>197</v>
      </c>
      <c r="Z180" s="55"/>
    </row>
    <row r="181" spans="19:26" ht="18">
      <c r="S181" s="55"/>
      <c r="T181" s="55"/>
      <c r="U181" s="55"/>
      <c r="V181" s="55">
        <v>49</v>
      </c>
      <c r="W181" s="55" t="s">
        <v>198</v>
      </c>
      <c r="X181" s="55">
        <v>49</v>
      </c>
      <c r="Y181" s="57" t="s">
        <v>199</v>
      </c>
      <c r="Z181" s="55"/>
    </row>
    <row r="182" spans="19:26" ht="18">
      <c r="S182" s="55"/>
      <c r="T182" s="55"/>
      <c r="U182" s="55"/>
      <c r="V182" s="55">
        <v>50</v>
      </c>
      <c r="W182" s="55" t="s">
        <v>200</v>
      </c>
      <c r="X182" s="55">
        <v>50</v>
      </c>
      <c r="Y182" s="57" t="s">
        <v>201</v>
      </c>
      <c r="Z182" s="55"/>
    </row>
    <row r="183" spans="19:26" ht="18">
      <c r="S183" s="55"/>
      <c r="T183" s="55"/>
      <c r="U183" s="55"/>
      <c r="V183" s="55">
        <v>51</v>
      </c>
      <c r="W183" s="55" t="s">
        <v>202</v>
      </c>
      <c r="X183" s="55">
        <v>51</v>
      </c>
      <c r="Y183" s="57" t="s">
        <v>203</v>
      </c>
      <c r="Z183" s="55"/>
    </row>
    <row r="184" spans="19:26" ht="18">
      <c r="S184" s="55"/>
      <c r="T184" s="55"/>
      <c r="U184" s="55"/>
      <c r="V184" s="55">
        <v>52</v>
      </c>
      <c r="W184" s="55" t="s">
        <v>204</v>
      </c>
      <c r="X184" s="55">
        <v>52</v>
      </c>
      <c r="Y184" s="57" t="s">
        <v>205</v>
      </c>
      <c r="Z184" s="55"/>
    </row>
    <row r="185" spans="19:26" ht="18">
      <c r="S185" s="55"/>
      <c r="T185" s="55"/>
      <c r="U185" s="55"/>
      <c r="V185" s="55">
        <v>53</v>
      </c>
      <c r="W185" s="55" t="s">
        <v>206</v>
      </c>
      <c r="X185" s="55">
        <v>53</v>
      </c>
      <c r="Y185" s="57" t="s">
        <v>207</v>
      </c>
      <c r="Z185" s="55"/>
    </row>
    <row r="186" spans="19:26" ht="18">
      <c r="S186" s="55"/>
      <c r="T186" s="55"/>
      <c r="U186" s="55"/>
      <c r="V186" s="55">
        <v>54</v>
      </c>
      <c r="W186" s="55" t="s">
        <v>208</v>
      </c>
      <c r="X186" s="55">
        <v>54</v>
      </c>
      <c r="Y186" s="57" t="s">
        <v>209</v>
      </c>
      <c r="Z186" s="55"/>
    </row>
    <row r="187" spans="19:26" ht="18">
      <c r="S187" s="55"/>
      <c r="T187" s="55"/>
      <c r="U187" s="55"/>
      <c r="V187" s="55">
        <v>55</v>
      </c>
      <c r="W187" s="55" t="s">
        <v>210</v>
      </c>
      <c r="X187" s="55">
        <v>55</v>
      </c>
      <c r="Y187" s="57" t="s">
        <v>211</v>
      </c>
      <c r="Z187" s="55"/>
    </row>
    <row r="188" spans="19:26" ht="18">
      <c r="S188" s="55"/>
      <c r="T188" s="55"/>
      <c r="U188" s="55"/>
      <c r="V188" s="55">
        <v>56</v>
      </c>
      <c r="W188" s="55" t="s">
        <v>212</v>
      </c>
      <c r="X188" s="55">
        <v>56</v>
      </c>
      <c r="Y188" s="57" t="s">
        <v>213</v>
      </c>
      <c r="Z188" s="55"/>
    </row>
    <row r="189" spans="19:26" ht="18">
      <c r="S189" s="55"/>
      <c r="T189" s="55"/>
      <c r="U189" s="55"/>
      <c r="V189" s="55">
        <v>57</v>
      </c>
      <c r="W189" s="55" t="s">
        <v>214</v>
      </c>
      <c r="X189" s="55">
        <v>57</v>
      </c>
      <c r="Y189" s="57" t="s">
        <v>215</v>
      </c>
      <c r="Z189" s="55"/>
    </row>
    <row r="190" spans="19:26" ht="18">
      <c r="S190" s="55"/>
      <c r="T190" s="55"/>
      <c r="U190" s="55"/>
      <c r="V190" s="55">
        <v>58</v>
      </c>
      <c r="W190" s="55" t="s">
        <v>216</v>
      </c>
      <c r="X190" s="55">
        <v>58</v>
      </c>
      <c r="Y190" s="57" t="s">
        <v>217</v>
      </c>
      <c r="Z190" s="55"/>
    </row>
    <row r="191" spans="19:26" ht="18">
      <c r="S191" s="55"/>
      <c r="T191" s="55"/>
      <c r="U191" s="55"/>
      <c r="V191" s="55">
        <v>59</v>
      </c>
      <c r="W191" s="55" t="s">
        <v>218</v>
      </c>
      <c r="X191" s="55">
        <v>59</v>
      </c>
      <c r="Y191" s="57" t="s">
        <v>219</v>
      </c>
      <c r="Z191" s="55"/>
    </row>
    <row r="192" spans="19:26" ht="18">
      <c r="S192" s="55"/>
      <c r="T192" s="55"/>
      <c r="U192" s="55"/>
      <c r="V192" s="55">
        <v>60</v>
      </c>
      <c r="W192" s="55" t="s">
        <v>220</v>
      </c>
      <c r="X192" s="55">
        <v>60</v>
      </c>
      <c r="Y192" s="57" t="s">
        <v>221</v>
      </c>
      <c r="Z192" s="55"/>
    </row>
    <row r="193" spans="19:26" ht="18">
      <c r="S193" s="55"/>
      <c r="T193" s="55"/>
      <c r="U193" s="55"/>
      <c r="V193" s="55">
        <v>61</v>
      </c>
      <c r="W193" s="55" t="s">
        <v>222</v>
      </c>
      <c r="X193" s="55">
        <v>61</v>
      </c>
      <c r="Y193" s="57" t="s">
        <v>223</v>
      </c>
      <c r="Z193" s="55"/>
    </row>
    <row r="194" spans="19:26" ht="18">
      <c r="S194" s="55"/>
      <c r="T194" s="55"/>
      <c r="U194" s="55"/>
      <c r="V194" s="55">
        <v>62</v>
      </c>
      <c r="W194" s="55" t="s">
        <v>224</v>
      </c>
      <c r="X194" s="55">
        <v>62</v>
      </c>
      <c r="Y194" s="57" t="s">
        <v>225</v>
      </c>
      <c r="Z194" s="55"/>
    </row>
    <row r="195" spans="19:26" ht="18">
      <c r="S195" s="55"/>
      <c r="T195" s="55"/>
      <c r="U195" s="55"/>
      <c r="V195" s="55">
        <v>63</v>
      </c>
      <c r="W195" s="55" t="s">
        <v>226</v>
      </c>
      <c r="X195" s="55">
        <v>63</v>
      </c>
      <c r="Y195" s="57" t="s">
        <v>227</v>
      </c>
      <c r="Z195" s="55"/>
    </row>
    <row r="196" spans="19:26" ht="18">
      <c r="S196" s="55"/>
      <c r="T196" s="55"/>
      <c r="U196" s="55"/>
      <c r="V196" s="55">
        <v>64</v>
      </c>
      <c r="W196" s="55" t="s">
        <v>228</v>
      </c>
      <c r="X196" s="55">
        <v>64</v>
      </c>
      <c r="Y196" s="57" t="s">
        <v>229</v>
      </c>
      <c r="Z196" s="55"/>
    </row>
    <row r="197" spans="19:26" ht="18">
      <c r="S197" s="55"/>
      <c r="T197" s="55"/>
      <c r="U197" s="55"/>
      <c r="V197" s="55">
        <v>65</v>
      </c>
      <c r="W197" s="55" t="s">
        <v>230</v>
      </c>
      <c r="X197" s="55">
        <v>65</v>
      </c>
      <c r="Y197" s="57" t="s">
        <v>231</v>
      </c>
      <c r="Z197" s="55"/>
    </row>
    <row r="198" spans="19:26" ht="18">
      <c r="S198" s="55"/>
      <c r="T198" s="55"/>
      <c r="U198" s="55"/>
      <c r="V198" s="55">
        <v>66</v>
      </c>
      <c r="W198" s="55" t="s">
        <v>232</v>
      </c>
      <c r="X198" s="55">
        <v>66</v>
      </c>
      <c r="Y198" s="57" t="s">
        <v>233</v>
      </c>
      <c r="Z198" s="55"/>
    </row>
    <row r="199" spans="19:26" ht="18">
      <c r="S199" s="55"/>
      <c r="T199" s="55"/>
      <c r="U199" s="55"/>
      <c r="V199" s="55">
        <v>67</v>
      </c>
      <c r="W199" s="55" t="s">
        <v>234</v>
      </c>
      <c r="X199" s="55">
        <v>67</v>
      </c>
      <c r="Y199" s="57" t="s">
        <v>235</v>
      </c>
      <c r="Z199" s="55"/>
    </row>
    <row r="200" spans="19:26" ht="18">
      <c r="S200" s="55"/>
      <c r="T200" s="55"/>
      <c r="U200" s="55"/>
      <c r="V200" s="55">
        <v>68</v>
      </c>
      <c r="W200" s="55" t="s">
        <v>236</v>
      </c>
      <c r="X200" s="55">
        <v>68</v>
      </c>
      <c r="Y200" s="57" t="s">
        <v>237</v>
      </c>
      <c r="Z200" s="55"/>
    </row>
    <row r="201" spans="19:26" ht="18">
      <c r="S201" s="55"/>
      <c r="T201" s="55"/>
      <c r="U201" s="55"/>
      <c r="V201" s="55">
        <v>69</v>
      </c>
      <c r="W201" s="55" t="s">
        <v>238</v>
      </c>
      <c r="X201" s="55">
        <v>69</v>
      </c>
      <c r="Y201" s="57" t="s">
        <v>239</v>
      </c>
      <c r="Z201" s="55"/>
    </row>
    <row r="202" spans="19:26" ht="18">
      <c r="S202" s="55"/>
      <c r="T202" s="55"/>
      <c r="U202" s="55"/>
      <c r="V202" s="55">
        <v>70</v>
      </c>
      <c r="W202" s="55" t="s">
        <v>240</v>
      </c>
      <c r="X202" s="55">
        <v>70</v>
      </c>
      <c r="Y202" s="57" t="s">
        <v>241</v>
      </c>
      <c r="Z202" s="55"/>
    </row>
    <row r="203" spans="19:26" ht="18">
      <c r="S203" s="55"/>
      <c r="T203" s="55"/>
      <c r="U203" s="55"/>
      <c r="V203" s="55">
        <v>71</v>
      </c>
      <c r="W203" s="55" t="s">
        <v>242</v>
      </c>
      <c r="X203" s="55">
        <v>71</v>
      </c>
      <c r="Y203" s="57" t="s">
        <v>243</v>
      </c>
      <c r="Z203" s="55"/>
    </row>
    <row r="204" spans="19:26" ht="18">
      <c r="S204" s="55"/>
      <c r="T204" s="55"/>
      <c r="U204" s="55"/>
      <c r="V204" s="55">
        <v>72</v>
      </c>
      <c r="W204" s="55" t="s">
        <v>244</v>
      </c>
      <c r="X204" s="55">
        <v>72</v>
      </c>
      <c r="Y204" s="57" t="s">
        <v>245</v>
      </c>
      <c r="Z204" s="55"/>
    </row>
    <row r="205" spans="19:26" ht="18">
      <c r="S205" s="55"/>
      <c r="T205" s="55"/>
      <c r="U205" s="55"/>
      <c r="V205" s="55">
        <v>73</v>
      </c>
      <c r="W205" s="55" t="s">
        <v>246</v>
      </c>
      <c r="X205" s="55">
        <v>73</v>
      </c>
      <c r="Y205" s="57" t="s">
        <v>247</v>
      </c>
      <c r="Z205" s="55"/>
    </row>
    <row r="206" spans="19:26" ht="18">
      <c r="S206" s="55"/>
      <c r="T206" s="55"/>
      <c r="U206" s="55"/>
      <c r="V206" s="55">
        <v>74</v>
      </c>
      <c r="W206" s="55" t="s">
        <v>248</v>
      </c>
      <c r="X206" s="55">
        <v>74</v>
      </c>
      <c r="Y206" s="57" t="s">
        <v>249</v>
      </c>
      <c r="Z206" s="55"/>
    </row>
    <row r="207" spans="19:26" ht="18">
      <c r="S207" s="55"/>
      <c r="T207" s="55"/>
      <c r="U207" s="55"/>
      <c r="V207" s="55">
        <v>75</v>
      </c>
      <c r="W207" s="55" t="s">
        <v>250</v>
      </c>
      <c r="X207" s="55">
        <v>75</v>
      </c>
      <c r="Y207" s="57" t="s">
        <v>251</v>
      </c>
      <c r="Z207" s="55"/>
    </row>
    <row r="208" spans="19:26" ht="18">
      <c r="S208" s="55"/>
      <c r="T208" s="55"/>
      <c r="U208" s="55"/>
      <c r="V208" s="55">
        <v>76</v>
      </c>
      <c r="W208" s="55" t="s">
        <v>252</v>
      </c>
      <c r="X208" s="55">
        <v>76</v>
      </c>
      <c r="Y208" s="57" t="s">
        <v>253</v>
      </c>
      <c r="Z208" s="55"/>
    </row>
    <row r="209" spans="19:26" ht="18">
      <c r="S209" s="55"/>
      <c r="T209" s="55"/>
      <c r="U209" s="55"/>
      <c r="V209" s="55">
        <v>77</v>
      </c>
      <c r="W209" s="55" t="s">
        <v>254</v>
      </c>
      <c r="X209" s="55">
        <v>77</v>
      </c>
      <c r="Y209" s="57" t="s">
        <v>255</v>
      </c>
      <c r="Z209" s="55"/>
    </row>
    <row r="210" spans="19:26" ht="18">
      <c r="S210" s="55"/>
      <c r="T210" s="55"/>
      <c r="U210" s="55"/>
      <c r="V210" s="55">
        <v>78</v>
      </c>
      <c r="W210" s="55" t="s">
        <v>256</v>
      </c>
      <c r="X210" s="55">
        <v>78</v>
      </c>
      <c r="Y210" s="57" t="s">
        <v>257</v>
      </c>
      <c r="Z210" s="55"/>
    </row>
    <row r="211" spans="19:26" ht="18">
      <c r="S211" s="55"/>
      <c r="T211" s="55"/>
      <c r="U211" s="55"/>
      <c r="V211" s="55">
        <v>79</v>
      </c>
      <c r="W211" s="55" t="s">
        <v>258</v>
      </c>
      <c r="X211" s="55">
        <v>79</v>
      </c>
      <c r="Y211" s="57" t="s">
        <v>259</v>
      </c>
      <c r="Z211" s="55"/>
    </row>
    <row r="212" spans="19:26" ht="18">
      <c r="S212" s="55"/>
      <c r="T212" s="55"/>
      <c r="U212" s="55"/>
      <c r="V212" s="55">
        <v>80</v>
      </c>
      <c r="W212" s="55" t="s">
        <v>260</v>
      </c>
      <c r="X212" s="55">
        <v>80</v>
      </c>
      <c r="Y212" s="57" t="s">
        <v>261</v>
      </c>
      <c r="Z212" s="55"/>
    </row>
    <row r="213" spans="19:26" ht="18">
      <c r="S213" s="55"/>
      <c r="T213" s="55"/>
      <c r="U213" s="55"/>
      <c r="V213" s="55">
        <v>81</v>
      </c>
      <c r="W213" s="55" t="s">
        <v>262</v>
      </c>
      <c r="X213" s="55">
        <v>81</v>
      </c>
      <c r="Y213" s="57" t="s">
        <v>263</v>
      </c>
      <c r="Z213" s="55"/>
    </row>
    <row r="214" spans="19:26" ht="18">
      <c r="S214" s="55"/>
      <c r="T214" s="55"/>
      <c r="U214" s="55"/>
      <c r="V214" s="55">
        <v>82</v>
      </c>
      <c r="W214" s="55" t="s">
        <v>264</v>
      </c>
      <c r="X214" s="55">
        <v>82</v>
      </c>
      <c r="Y214" s="57" t="s">
        <v>265</v>
      </c>
      <c r="Z214" s="55"/>
    </row>
    <row r="215" spans="19:26" ht="18">
      <c r="S215" s="55"/>
      <c r="T215" s="55"/>
      <c r="U215" s="55"/>
      <c r="V215" s="55">
        <v>83</v>
      </c>
      <c r="W215" s="55" t="s">
        <v>266</v>
      </c>
      <c r="X215" s="55">
        <v>83</v>
      </c>
      <c r="Y215" s="57" t="s">
        <v>267</v>
      </c>
      <c r="Z215" s="55"/>
    </row>
    <row r="216" spans="19:26" ht="18">
      <c r="S216" s="55"/>
      <c r="T216" s="55"/>
      <c r="U216" s="55"/>
      <c r="V216" s="55">
        <v>84</v>
      </c>
      <c r="W216" s="55" t="s">
        <v>268</v>
      </c>
      <c r="X216" s="55">
        <v>84</v>
      </c>
      <c r="Y216" s="57" t="s">
        <v>269</v>
      </c>
      <c r="Z216" s="55"/>
    </row>
    <row r="217" spans="19:26" ht="18">
      <c r="S217" s="55"/>
      <c r="T217" s="55"/>
      <c r="U217" s="55"/>
      <c r="V217" s="55">
        <v>85</v>
      </c>
      <c r="W217" s="55" t="s">
        <v>270</v>
      </c>
      <c r="X217" s="55">
        <v>85</v>
      </c>
      <c r="Y217" s="57" t="s">
        <v>271</v>
      </c>
      <c r="Z217" s="55"/>
    </row>
    <row r="218" spans="19:26" ht="18">
      <c r="S218" s="55"/>
      <c r="T218" s="55"/>
      <c r="U218" s="55"/>
      <c r="V218" s="55">
        <v>86</v>
      </c>
      <c r="W218" s="55" t="s">
        <v>272</v>
      </c>
      <c r="X218" s="55">
        <v>86</v>
      </c>
      <c r="Y218" s="57" t="s">
        <v>273</v>
      </c>
      <c r="Z218" s="55"/>
    </row>
    <row r="219" spans="19:26" ht="18">
      <c r="S219" s="55"/>
      <c r="T219" s="55"/>
      <c r="U219" s="55"/>
      <c r="V219" s="55">
        <v>87</v>
      </c>
      <c r="W219" s="55" t="s">
        <v>274</v>
      </c>
      <c r="X219" s="55">
        <v>87</v>
      </c>
      <c r="Y219" s="57" t="s">
        <v>275</v>
      </c>
      <c r="Z219" s="55"/>
    </row>
    <row r="220" spans="19:26" ht="18">
      <c r="S220" s="55"/>
      <c r="T220" s="55"/>
      <c r="U220" s="55"/>
      <c r="V220" s="55">
        <v>88</v>
      </c>
      <c r="W220" s="55" t="s">
        <v>276</v>
      </c>
      <c r="X220" s="55">
        <v>88</v>
      </c>
      <c r="Y220" s="57" t="s">
        <v>277</v>
      </c>
      <c r="Z220" s="55"/>
    </row>
    <row r="221" spans="19:26" ht="18">
      <c r="S221" s="55"/>
      <c r="T221" s="55"/>
      <c r="U221" s="55"/>
      <c r="V221" s="55">
        <v>89</v>
      </c>
      <c r="W221" s="55" t="s">
        <v>278</v>
      </c>
      <c r="X221" s="55">
        <v>89</v>
      </c>
      <c r="Y221" s="57" t="s">
        <v>279</v>
      </c>
      <c r="Z221" s="55"/>
    </row>
    <row r="222" spans="19:26" ht="18">
      <c r="S222" s="55"/>
      <c r="T222" s="55"/>
      <c r="U222" s="55"/>
      <c r="V222" s="55">
        <v>90</v>
      </c>
      <c r="W222" s="55" t="s">
        <v>280</v>
      </c>
      <c r="X222" s="55">
        <v>90</v>
      </c>
      <c r="Y222" s="57" t="s">
        <v>281</v>
      </c>
      <c r="Z222" s="55"/>
    </row>
    <row r="223" spans="19:26" ht="18">
      <c r="S223" s="55"/>
      <c r="T223" s="55"/>
      <c r="U223" s="55"/>
      <c r="V223" s="55">
        <v>91</v>
      </c>
      <c r="W223" s="55" t="s">
        <v>282</v>
      </c>
      <c r="X223" s="55">
        <v>91</v>
      </c>
      <c r="Y223" s="57" t="s">
        <v>283</v>
      </c>
      <c r="Z223" s="55"/>
    </row>
    <row r="224" spans="19:26" ht="18">
      <c r="S224" s="55"/>
      <c r="T224" s="55"/>
      <c r="U224" s="55"/>
      <c r="V224" s="55">
        <v>92</v>
      </c>
      <c r="W224" s="55" t="s">
        <v>284</v>
      </c>
      <c r="X224" s="55">
        <v>92</v>
      </c>
      <c r="Y224" s="57" t="s">
        <v>285</v>
      </c>
      <c r="Z224" s="55"/>
    </row>
    <row r="225" spans="19:26" ht="18">
      <c r="S225" s="55"/>
      <c r="T225" s="55"/>
      <c r="U225" s="55"/>
      <c r="V225" s="55">
        <v>93</v>
      </c>
      <c r="W225" s="55" t="s">
        <v>286</v>
      </c>
      <c r="X225" s="55">
        <v>93</v>
      </c>
      <c r="Y225" s="57" t="s">
        <v>287</v>
      </c>
      <c r="Z225" s="55"/>
    </row>
    <row r="226" spans="19:26" ht="18">
      <c r="S226" s="55"/>
      <c r="T226" s="55"/>
      <c r="U226" s="55"/>
      <c r="V226" s="55">
        <v>94</v>
      </c>
      <c r="W226" s="55" t="s">
        <v>288</v>
      </c>
      <c r="X226" s="55">
        <v>94</v>
      </c>
      <c r="Y226" s="57" t="s">
        <v>289</v>
      </c>
      <c r="Z226" s="55"/>
    </row>
    <row r="227" spans="19:26" ht="18">
      <c r="S227" s="55"/>
      <c r="T227" s="55"/>
      <c r="U227" s="55"/>
      <c r="V227" s="55">
        <v>95</v>
      </c>
      <c r="W227" s="55" t="s">
        <v>290</v>
      </c>
      <c r="X227" s="55">
        <v>95</v>
      </c>
      <c r="Y227" s="57" t="s">
        <v>291</v>
      </c>
      <c r="Z227" s="55"/>
    </row>
    <row r="228" spans="19:26" ht="18">
      <c r="S228" s="55"/>
      <c r="T228" s="55"/>
      <c r="U228" s="55"/>
      <c r="V228" s="55">
        <v>96</v>
      </c>
      <c r="W228" s="55" t="s">
        <v>292</v>
      </c>
      <c r="X228" s="55">
        <v>96</v>
      </c>
      <c r="Y228" s="57" t="s">
        <v>293</v>
      </c>
      <c r="Z228" s="55"/>
    </row>
    <row r="229" spans="19:26" ht="18">
      <c r="S229" s="55"/>
      <c r="T229" s="55"/>
      <c r="U229" s="55"/>
      <c r="V229" s="55">
        <v>97</v>
      </c>
      <c r="W229" s="55" t="s">
        <v>294</v>
      </c>
      <c r="X229" s="55">
        <v>97</v>
      </c>
      <c r="Y229" s="57" t="s">
        <v>295</v>
      </c>
      <c r="Z229" s="55"/>
    </row>
    <row r="230" spans="19:26" ht="18">
      <c r="S230" s="55"/>
      <c r="T230" s="55"/>
      <c r="U230" s="55"/>
      <c r="V230" s="55">
        <v>98</v>
      </c>
      <c r="W230" s="55" t="s">
        <v>296</v>
      </c>
      <c r="X230" s="55">
        <v>98</v>
      </c>
      <c r="Y230" s="57" t="s">
        <v>297</v>
      </c>
      <c r="Z230" s="55"/>
    </row>
    <row r="231" spans="19:26" ht="18">
      <c r="S231" s="55"/>
      <c r="T231" s="55"/>
      <c r="U231" s="55"/>
      <c r="V231" s="55">
        <v>99</v>
      </c>
      <c r="W231" s="55" t="s">
        <v>298</v>
      </c>
      <c r="X231" s="55">
        <v>99</v>
      </c>
      <c r="Y231" s="57" t="s">
        <v>299</v>
      </c>
      <c r="Z231" s="55"/>
    </row>
  </sheetData>
  <sheetProtection/>
  <mergeCells count="9">
    <mergeCell ref="B20:F20"/>
    <mergeCell ref="D30:I30"/>
    <mergeCell ref="F31:I31"/>
    <mergeCell ref="A7:I7"/>
    <mergeCell ref="D31:E31"/>
    <mergeCell ref="B28:C28"/>
    <mergeCell ref="B29:C29"/>
    <mergeCell ref="B30:C30"/>
    <mergeCell ref="B31:C31"/>
  </mergeCells>
  <printOptions horizontalCentered="1"/>
  <pageMargins left="0.33" right="0.23" top="0.51" bottom="0.36" header="0.27" footer="0.2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6.421875" style="0" customWidth="1"/>
    <col min="4" max="4" width="6.7109375" style="0" customWidth="1"/>
    <col min="5" max="5" width="7.7109375" style="0" customWidth="1"/>
    <col min="6" max="6" width="7.28125" style="0" customWidth="1"/>
    <col min="7" max="7" width="6.57421875" style="0" customWidth="1"/>
    <col min="8" max="8" width="5.7109375" style="0" customWidth="1"/>
    <col min="9" max="9" width="5.421875" style="0" customWidth="1"/>
    <col min="10" max="10" width="7.28125" style="0" customWidth="1"/>
    <col min="11" max="12" width="6.57421875" style="0" customWidth="1"/>
    <col min="13" max="13" width="7.140625" style="0" customWidth="1"/>
    <col min="14" max="14" width="5.421875" style="0" customWidth="1"/>
    <col min="15" max="15" width="4.28125" style="0" customWidth="1"/>
    <col min="16" max="16" width="5.28125" style="0" customWidth="1"/>
    <col min="17" max="17" width="6.421875" style="0" customWidth="1"/>
    <col min="18" max="18" width="5.421875" style="0" customWidth="1"/>
    <col min="19" max="19" width="6.421875" style="0" customWidth="1"/>
    <col min="20" max="21" width="6.57421875" style="0" customWidth="1"/>
    <col min="22" max="22" width="5.8515625" style="0" customWidth="1"/>
    <col min="23" max="23" width="6.140625" style="0" customWidth="1"/>
    <col min="24" max="24" width="6.421875" style="0" customWidth="1"/>
    <col min="25" max="25" width="5.57421875" style="0" customWidth="1"/>
    <col min="26" max="26" width="5.7109375" style="0" customWidth="1"/>
    <col min="27" max="27" width="7.00390625" style="0" customWidth="1"/>
    <col min="28" max="28" width="7.57421875" style="0" customWidth="1"/>
  </cols>
  <sheetData>
    <row r="1" spans="1:28" ht="24">
      <c r="A1" s="188" t="s">
        <v>330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1:28" ht="24">
      <c r="A2" s="188" t="s">
        <v>323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28" ht="28.5">
      <c r="A3" s="189">
        <f>PAY!B7</f>
        <v>0</v>
      </c>
      <c r="B3" s="189"/>
      <c r="C3" s="189"/>
      <c r="D3" s="189"/>
      <c r="E3" s="189"/>
      <c r="F3" s="189"/>
      <c r="G3" s="189"/>
      <c r="H3" s="18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188"/>
      <c r="Z3" s="188"/>
      <c r="AA3" s="188"/>
      <c r="AB3" s="188"/>
    </row>
    <row r="4" spans="1:28" ht="24">
      <c r="A4" s="190"/>
      <c r="B4" s="190"/>
      <c r="C4" s="190"/>
      <c r="D4" s="190"/>
      <c r="E4" s="190"/>
      <c r="F4" s="190"/>
      <c r="G4" s="190"/>
      <c r="H4" s="190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24" thickBo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1:28" ht="25.5" customHeight="1">
      <c r="A6" s="185" t="s">
        <v>304</v>
      </c>
      <c r="B6" s="178" t="s">
        <v>305</v>
      </c>
      <c r="C6" s="178" t="s">
        <v>306</v>
      </c>
      <c r="D6" s="180" t="s">
        <v>308</v>
      </c>
      <c r="E6" s="180"/>
      <c r="F6" s="180"/>
      <c r="G6" s="180"/>
      <c r="H6" s="180"/>
      <c r="I6" s="180"/>
      <c r="J6" s="180"/>
      <c r="K6" s="180" t="s">
        <v>309</v>
      </c>
      <c r="L6" s="180"/>
      <c r="M6" s="180"/>
      <c r="N6" s="180"/>
      <c r="O6" s="180"/>
      <c r="P6" s="180"/>
      <c r="Q6" s="180"/>
      <c r="R6" s="180" t="s">
        <v>310</v>
      </c>
      <c r="S6" s="180"/>
      <c r="T6" s="180"/>
      <c r="U6" s="180"/>
      <c r="V6" s="180"/>
      <c r="W6" s="180"/>
      <c r="X6" s="180"/>
      <c r="Y6" s="184" t="s">
        <v>312</v>
      </c>
      <c r="Z6" s="184"/>
      <c r="AA6" s="184"/>
      <c r="AB6" s="70" t="s">
        <v>315</v>
      </c>
    </row>
    <row r="7" spans="1:28" ht="30.75" thickBot="1">
      <c r="A7" s="186"/>
      <c r="B7" s="179"/>
      <c r="C7" s="179"/>
      <c r="D7" s="73" t="s">
        <v>3</v>
      </c>
      <c r="E7" s="74" t="s">
        <v>84</v>
      </c>
      <c r="F7" s="74" t="s">
        <v>85</v>
      </c>
      <c r="G7" s="73" t="s">
        <v>5</v>
      </c>
      <c r="H7" s="73" t="s">
        <v>6</v>
      </c>
      <c r="I7" s="73" t="s">
        <v>311</v>
      </c>
      <c r="J7" s="73" t="s">
        <v>4</v>
      </c>
      <c r="K7" s="73" t="s">
        <v>3</v>
      </c>
      <c r="L7" s="74" t="s">
        <v>84</v>
      </c>
      <c r="M7" s="74" t="s">
        <v>307</v>
      </c>
      <c r="N7" s="73" t="s">
        <v>5</v>
      </c>
      <c r="O7" s="73" t="s">
        <v>6</v>
      </c>
      <c r="P7" s="73" t="s">
        <v>311</v>
      </c>
      <c r="Q7" s="73" t="s">
        <v>4</v>
      </c>
      <c r="R7" s="73" t="s">
        <v>3</v>
      </c>
      <c r="S7" s="74" t="s">
        <v>84</v>
      </c>
      <c r="T7" s="74" t="s">
        <v>85</v>
      </c>
      <c r="U7" s="73" t="s">
        <v>5</v>
      </c>
      <c r="V7" s="73" t="s">
        <v>6</v>
      </c>
      <c r="W7" s="73" t="s">
        <v>311</v>
      </c>
      <c r="X7" s="73" t="s">
        <v>4</v>
      </c>
      <c r="Y7" s="75" t="s">
        <v>313</v>
      </c>
      <c r="Z7" s="76" t="s">
        <v>314</v>
      </c>
      <c r="AA7" s="76" t="s">
        <v>101</v>
      </c>
      <c r="AB7" s="77"/>
    </row>
    <row r="8" spans="1:28" ht="21.75" customHeight="1">
      <c r="A8" s="32">
        <v>1</v>
      </c>
      <c r="B8" s="63">
        <v>42186</v>
      </c>
      <c r="C8" s="64">
        <v>1.13</v>
      </c>
      <c r="D8" s="65">
        <v>6541</v>
      </c>
      <c r="E8" s="65">
        <v>2090</v>
      </c>
      <c r="F8" s="65">
        <f>SUM(D8:E8)</f>
        <v>8631</v>
      </c>
      <c r="G8" s="65">
        <f>ROUND(F8*C8,0)</f>
        <v>9753</v>
      </c>
      <c r="H8" s="65">
        <f>ROUND(F8*10/100,0)</f>
        <v>863</v>
      </c>
      <c r="I8" s="65">
        <v>300</v>
      </c>
      <c r="J8" s="65">
        <f>SUM(F8:H8)</f>
        <v>19247</v>
      </c>
      <c r="K8" s="65">
        <v>7800</v>
      </c>
      <c r="L8" s="65">
        <v>0</v>
      </c>
      <c r="M8" s="65">
        <f>SUM(K8:L8)</f>
        <v>7800</v>
      </c>
      <c r="N8" s="65">
        <v>0</v>
      </c>
      <c r="O8" s="65">
        <v>0</v>
      </c>
      <c r="P8" s="65">
        <v>0</v>
      </c>
      <c r="Q8" s="65">
        <f>SUM(M8:O8)</f>
        <v>7800</v>
      </c>
      <c r="R8" s="65">
        <v>0</v>
      </c>
      <c r="S8" s="65">
        <v>0</v>
      </c>
      <c r="T8" s="71">
        <f>F8-M8</f>
        <v>831</v>
      </c>
      <c r="U8" s="71">
        <f aca="true" t="shared" si="0" ref="U8:W9">G8</f>
        <v>9753</v>
      </c>
      <c r="V8" s="71">
        <f t="shared" si="0"/>
        <v>863</v>
      </c>
      <c r="W8" s="71">
        <f t="shared" si="0"/>
        <v>300</v>
      </c>
      <c r="X8" s="71">
        <f>SUM(T8:W8)</f>
        <v>11747</v>
      </c>
      <c r="Y8" s="68">
        <v>120</v>
      </c>
      <c r="Z8" s="68">
        <v>100</v>
      </c>
      <c r="AA8" s="68">
        <f>SUM(Y8:Z8)</f>
        <v>220</v>
      </c>
      <c r="AB8" s="72">
        <f>X8-AA8</f>
        <v>11527</v>
      </c>
    </row>
    <row r="9" spans="1:28" ht="21.75" customHeight="1" thickBot="1">
      <c r="A9" s="32">
        <v>2</v>
      </c>
      <c r="B9" s="78">
        <v>42217</v>
      </c>
      <c r="C9" s="79">
        <v>1.13</v>
      </c>
      <c r="D9" s="80">
        <v>7510</v>
      </c>
      <c r="E9" s="80">
        <v>2400</v>
      </c>
      <c r="F9" s="80">
        <f>SUM(D9:E9)</f>
        <v>9910</v>
      </c>
      <c r="G9" s="80">
        <f>ROUND(F9*C9,0)</f>
        <v>11198</v>
      </c>
      <c r="H9" s="80">
        <f>ROUND(F9*10/100,0)</f>
        <v>991</v>
      </c>
      <c r="I9" s="80">
        <v>300</v>
      </c>
      <c r="J9" s="80">
        <f>SUM(F9:H9)</f>
        <v>22099</v>
      </c>
      <c r="K9" s="80">
        <v>7800</v>
      </c>
      <c r="L9" s="80">
        <v>0</v>
      </c>
      <c r="M9" s="80">
        <f>SUM(K9:L9)</f>
        <v>7800</v>
      </c>
      <c r="N9" s="80">
        <v>0</v>
      </c>
      <c r="O9" s="80">
        <v>0</v>
      </c>
      <c r="P9" s="80">
        <v>0</v>
      </c>
      <c r="Q9" s="80">
        <f>SUM(M9:O9)</f>
        <v>7800</v>
      </c>
      <c r="R9" s="80">
        <v>0</v>
      </c>
      <c r="S9" s="80">
        <v>0</v>
      </c>
      <c r="T9" s="71">
        <f>F9-M9</f>
        <v>2110</v>
      </c>
      <c r="U9" s="71">
        <f t="shared" si="0"/>
        <v>11198</v>
      </c>
      <c r="V9" s="71">
        <f t="shared" si="0"/>
        <v>991</v>
      </c>
      <c r="W9" s="71">
        <f t="shared" si="0"/>
        <v>300</v>
      </c>
      <c r="X9" s="71">
        <f>SUM(T9:W9)</f>
        <v>14599</v>
      </c>
      <c r="Y9" s="81">
        <v>120</v>
      </c>
      <c r="Z9" s="81">
        <v>100</v>
      </c>
      <c r="AA9" s="81">
        <f>SUM(Y9:Z9)</f>
        <v>220</v>
      </c>
      <c r="AB9" s="72">
        <f>X9-AA9</f>
        <v>14379</v>
      </c>
    </row>
    <row r="10" spans="1:28" ht="43.5" customHeight="1" thickBot="1">
      <c r="A10" s="182" t="s">
        <v>4</v>
      </c>
      <c r="B10" s="183"/>
      <c r="C10" s="183"/>
      <c r="D10" s="82">
        <f aca="true" t="shared" si="1" ref="D10:AB10">SUM(D8:D9)</f>
        <v>14051</v>
      </c>
      <c r="E10" s="82">
        <f t="shared" si="1"/>
        <v>4490</v>
      </c>
      <c r="F10" s="82">
        <f t="shared" si="1"/>
        <v>18541</v>
      </c>
      <c r="G10" s="82">
        <f t="shared" si="1"/>
        <v>20951</v>
      </c>
      <c r="H10" s="82">
        <f t="shared" si="1"/>
        <v>1854</v>
      </c>
      <c r="I10" s="82">
        <f t="shared" si="1"/>
        <v>600</v>
      </c>
      <c r="J10" s="82">
        <f t="shared" si="1"/>
        <v>41346</v>
      </c>
      <c r="K10" s="82">
        <f t="shared" si="1"/>
        <v>15600</v>
      </c>
      <c r="L10" s="82">
        <f t="shared" si="1"/>
        <v>0</v>
      </c>
      <c r="M10" s="82">
        <f t="shared" si="1"/>
        <v>15600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82">
        <f t="shared" si="1"/>
        <v>15600</v>
      </c>
      <c r="R10" s="82">
        <f t="shared" si="1"/>
        <v>0</v>
      </c>
      <c r="S10" s="82">
        <f t="shared" si="1"/>
        <v>0</v>
      </c>
      <c r="T10" s="82">
        <f t="shared" si="1"/>
        <v>2941</v>
      </c>
      <c r="U10" s="82">
        <f t="shared" si="1"/>
        <v>20951</v>
      </c>
      <c r="V10" s="82">
        <f t="shared" si="1"/>
        <v>1854</v>
      </c>
      <c r="W10" s="82">
        <f t="shared" si="1"/>
        <v>600</v>
      </c>
      <c r="X10" s="82">
        <f t="shared" si="1"/>
        <v>26346</v>
      </c>
      <c r="Y10" s="82">
        <f t="shared" si="1"/>
        <v>240</v>
      </c>
      <c r="Z10" s="82">
        <f t="shared" si="1"/>
        <v>200</v>
      </c>
      <c r="AA10" s="82">
        <f t="shared" si="1"/>
        <v>440</v>
      </c>
      <c r="AB10" s="83">
        <f t="shared" si="1"/>
        <v>25906</v>
      </c>
    </row>
    <row r="13" spans="23:28" ht="26.25">
      <c r="W13" s="181" t="s">
        <v>321</v>
      </c>
      <c r="X13" s="181"/>
      <c r="Y13" s="181"/>
      <c r="Z13" s="181"/>
      <c r="AA13" s="181"/>
      <c r="AB13" s="181"/>
    </row>
  </sheetData>
  <sheetProtection/>
  <mergeCells count="15">
    <mergeCell ref="A5:AB5"/>
    <mergeCell ref="A1:AB1"/>
    <mergeCell ref="A2:AB2"/>
    <mergeCell ref="A3:H3"/>
    <mergeCell ref="Y3:AB3"/>
    <mergeCell ref="A4:H4"/>
    <mergeCell ref="B6:B7"/>
    <mergeCell ref="C6:C7"/>
    <mergeCell ref="D6:J6"/>
    <mergeCell ref="K6:Q6"/>
    <mergeCell ref="R6:X6"/>
    <mergeCell ref="W13:AB13"/>
    <mergeCell ref="A10:C10"/>
    <mergeCell ref="Y6:AA6"/>
    <mergeCell ref="A6:A7"/>
  </mergeCells>
  <printOptions/>
  <pageMargins left="0.28" right="0.21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GCPE</dc:creator>
  <cp:keywords/>
  <dc:description/>
  <cp:lastModifiedBy>VIVEK JOSHI</cp:lastModifiedBy>
  <cp:lastPrinted>2015-08-26T14:48:24Z</cp:lastPrinted>
  <dcterms:created xsi:type="dcterms:W3CDTF">2009-05-03T06:56:27Z</dcterms:created>
  <dcterms:modified xsi:type="dcterms:W3CDTF">2015-09-25T07:53:25Z</dcterms:modified>
  <cp:category/>
  <cp:version/>
  <cp:contentType/>
  <cp:contentStatus/>
</cp:coreProperties>
</file>