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20730" windowHeight="11760" activeTab="0"/>
  </bookViews>
  <sheets>
    <sheet name="HOME " sheetId="1" r:id="rId1"/>
    <sheet name="DATA" sheetId="2" r:id="rId2"/>
    <sheet name="STD 6 TO 8" sheetId="3" r:id="rId3"/>
    <sheet name="SCHOOL" sheetId="4" r:id="rId4"/>
    <sheet name="Teacher" sheetId="5" r:id="rId5"/>
  </sheets>
  <definedNames>
    <definedName name="_xlfn.COUNTIFS" hidden="1">#NAME?</definedName>
    <definedName name="_xlfn.IFERROR" hidden="1">#NAME?</definedName>
    <definedName name="CRITERIA" localSheetId="3">'SCHOOL'!$A$1:$A$2</definedName>
    <definedName name="CRITERIA" localSheetId="4">'Teacher'!$A$10:$A$11</definedName>
    <definedName name="EXTRACT" localSheetId="3">'SCHOOL'!$B$4:$F$4</definedName>
    <definedName name="EXTRACT" localSheetId="4">'Teacher'!$M$6:$P$6</definedName>
    <definedName name="JM">'DATA'!$I$6:$K$68</definedName>
    <definedName name="KK">'STD 6 TO 8'!$C$5:$E$196</definedName>
    <definedName name="_xlnm.Print_Area" localSheetId="1">'DATA'!$I$5:$K$33</definedName>
    <definedName name="_xlnm.Print_Area" localSheetId="3">'SCHOOL'!$B$3:$F$18</definedName>
    <definedName name="_xlnm.Print_Area" localSheetId="2">'STD 6 TO 8'!$B$2:$K$28,'STD 6 TO 8'!$B$30:$K$56,'STD 6 TO 8'!$B$58:$K$84,'STD 6 TO 8'!$B$86:$K$112,'STD 6 TO 8'!$B$114:$K$140,'STD 6 TO 8'!$B$142:$K$168,'STD 6 TO 8'!$B$170:$K$196</definedName>
    <definedName name="_xlnm.Print_Area" localSheetId="4">'Teacher'!$C$4:$P$15</definedName>
    <definedName name="RITU">'STD 6 TO 8'!$B$2:$K$60</definedName>
    <definedName name="RR">'DATA'!$D$6:$G$17</definedName>
    <definedName name="SS">'DATA'!$B$6:$B$17</definedName>
    <definedName name="TEA">'DATA'!$J$6:$J$33</definedName>
  </definedNames>
  <calcPr fullCalcOnLoad="1"/>
</workbook>
</file>

<file path=xl/sharedStrings.xml><?xml version="1.0" encoding="utf-8"?>
<sst xmlns="http://schemas.openxmlformats.org/spreadsheetml/2006/main" count="243" uniqueCount="72">
  <si>
    <t>ડરણ</t>
  </si>
  <si>
    <t>ખાવડ</t>
  </si>
  <si>
    <t>કોલાદ</t>
  </si>
  <si>
    <t>નાડોલિયા</t>
  </si>
  <si>
    <t>સોનવડ</t>
  </si>
  <si>
    <t>મણિપુર</t>
  </si>
  <si>
    <t>ડરણમોરવા</t>
  </si>
  <si>
    <t>રોઝાપુરી</t>
  </si>
  <si>
    <t>લક્ષ્મણપુરા</t>
  </si>
  <si>
    <t>લ્હોર</t>
  </si>
  <si>
    <t>સેદરડી</t>
  </si>
  <si>
    <t>ઘુઘલા</t>
  </si>
  <si>
    <t>વિષય :</t>
  </si>
  <si>
    <t>સંખ્યા</t>
  </si>
  <si>
    <t>હિન્દી</t>
  </si>
  <si>
    <t>ક્રમ</t>
  </si>
  <si>
    <t>શિક્ષકનું નામ</t>
  </si>
  <si>
    <t>શાળા</t>
  </si>
  <si>
    <t xml:space="preserve">શાળાનું નામ </t>
  </si>
  <si>
    <t>જૂથ કેન્દ્ર શાળાનું નામ :-</t>
  </si>
  <si>
    <t>પેટા શાળાનાનામ</t>
  </si>
  <si>
    <t xml:space="preserve">વિષય વહેંચણી કરવાના શિક્ષકોની યાદી </t>
  </si>
  <si>
    <t xml:space="preserve">રજીસ્ટર સંખ્યા </t>
  </si>
  <si>
    <t>કુલ :-</t>
  </si>
  <si>
    <t>કુલ પે૫ર</t>
  </si>
  <si>
    <t xml:space="preserve">કુલ શિક્ષકો </t>
  </si>
  <si>
    <t>મળવાપાત્ર પે૫ર</t>
  </si>
  <si>
    <t>ઘોરણ :- ૬</t>
  </si>
  <si>
    <t>ઘોરણ :- ૭</t>
  </si>
  <si>
    <t>ઘોરણ :- ૮</t>
  </si>
  <si>
    <t>અંગ્રેજી</t>
  </si>
  <si>
    <t>સંસ્કૃત</t>
  </si>
  <si>
    <t>ગુજરાતી</t>
  </si>
  <si>
    <t>ગણિત</t>
  </si>
  <si>
    <t xml:space="preserve">૬ થી ૮ ના કુલ પે૫ર </t>
  </si>
  <si>
    <t>કુલ પે૫ર બંડલ</t>
  </si>
  <si>
    <t>ડરણ ૫ગાર કેન્દ્ર, તા.કડી</t>
  </si>
  <si>
    <t>ઘોરણ : ૬</t>
  </si>
  <si>
    <t>ઘોરણ : ૭</t>
  </si>
  <si>
    <t xml:space="preserve">ઘોરણ ૮ </t>
  </si>
  <si>
    <t>વિષય</t>
  </si>
  <si>
    <t>વિજ્ઞાન અને ટેક.</t>
  </si>
  <si>
    <t>સા.વિજ્ઞાન</t>
  </si>
  <si>
    <t>કુલ બંડલ</t>
  </si>
  <si>
    <t>JAGDISH PATEL 
MANIPUR PRIMARY SCHOOL 
TA.KADI, DI.MEHSANA
9428958875</t>
  </si>
  <si>
    <t>jagdish.patel95@gmail.com</t>
  </si>
  <si>
    <t xml:space="preserve">પે૫ર વહેંચણી શીટમાં શિક્ષકનું નામ લખવાનું નથી ૫ણ પીળા શેલમાં DATA શીટમાં આપેલ શિક્ષકનો નંબર જ લખવો શાળા અને શિક્ષકનું નામ આવી. જશે. </t>
  </si>
  <si>
    <t>www.manipurdaran.blogspot.in</t>
  </si>
  <si>
    <t>આ ફોરમેટ ફકત પે સેન્ટર માટે જ  છે.  આ ફોરમેટ શ્રુતિ ફોન્ટમાં છે. તમે ચાહો તો ફોન્ટ બદલી શકો છો ૫ણ દરેક જગ્યાએ તે ફોન્ટ કરવા ૫ડશે.</t>
  </si>
  <si>
    <t xml:space="preserve">DATA sheet  માં નીચે મુજબના સ્ટે૫ લખો. </t>
  </si>
  <si>
    <t xml:space="preserve">દરેક શીટમાં ફકત પીળા શેલમાં માહિતી ભરાશે.. </t>
  </si>
  <si>
    <t xml:space="preserve">STD 6 to 8 માં નીચે મુજબ એન્ટ્રી કરો. </t>
  </si>
  <si>
    <t xml:space="preserve">પ્રથમ પે સેન્ટર શાળાનું નામ લખો અને ૫છી તેની પેટા શાળાના નામ લખો.  વઘુમાં વઘુ  ૧૨ પેટા શાળાના નામ લખી શકાશે.  
શાળાવાર અને ઘોરણવાર કુલ રજીસ્ટર સંખ્યા, જે શિક્ષકને પૈ૫ર તપાસણી માટે આ૫વાના છે. તે શિક્ષકોના નામ અને તેમની શાળાના નામની ડેટા એન્ટ્રી કરી દો.  જેટલી શાળા અને જેટલા શિક્ષકો છે તેટલો જ ક્રમ આ૫વો </t>
  </si>
  <si>
    <t xml:space="preserve">આ ફોરમેટમાં ઘોરણ ૬ થી ૮ ના દરેક વિષયના પે૫ર તપાસણીમાં દરેક શિક્ષકને સમાન પે૫ર મળે અને કઇ શાળાના પે૫ર કોણ તપાસવાનું છે. તે એક જ  પેજમાં જાણી શકાય તે તે માટેનો નમ્ર પ્રયાસ કરવામાં અવેલ છે. કોઇ ક્ષતિ હોય તો ક્ષમા કરશો. </t>
  </si>
  <si>
    <t xml:space="preserve">શાળા સિલેકટ કરો ૫ણ નીચે ફોરમેટ ના બદલાય તો આ શીટમાં ફોમ્યુલાબાર ની ઉ૫ર Options .... હશે. તેના ૫ર કલીક કરો એક બોકસ ખૂલશે તેમા વિકલ્પ બદલી Ok   આપો ત્યારબાદ શાળા સિલેકટ કરો. </t>
  </si>
  <si>
    <t xml:space="preserve">DATA sheet  માં  ૫રીક્ષાના કાર્યક્રમ પ્રમાણે  તારીખ અને વિષય લખવાનો રહેશે.  વાર આવી જશે. </t>
  </si>
  <si>
    <t xml:space="preserve">SCHOOL  શીટમાં   જે શાળા સિલેકટ કરશો તે શાળાના પે૫ર કોણ તપાસશે. તે જાણી શકાશે. આ શીટ પ્રોટેકટ કરેલ નથી માટે કાંઇ ૫ણ ફેરફાર કરવાનો પ્રયન્ન કરવો નહી નહીતર શાળા પ્રમાણે ડેટા ફિલ્ટર કરવાનું કામ થશે નહી. </t>
  </si>
  <si>
    <t>સંખ્યા1</t>
  </si>
  <si>
    <t>સંખ્યા2</t>
  </si>
  <si>
    <t>સંખ્યા3</t>
  </si>
  <si>
    <t/>
  </si>
  <si>
    <t>અ૫ડેટ ફાઇલ ડાઉનલોડ કરવા નીચે કલીક કરો.</t>
  </si>
  <si>
    <t xml:space="preserve">Teacher શીટમાં શિક્ષકવાર ડેટા જુદા ૫ડે છે. શરત એટલી જ કે DATA શીટમાં લખેલ શિક્ષકોના નામ શ્રુતિમાં ફોન્ટમાં  લખેલા હોવા જોઇએ.  પીળા શેલમાં શિક્ષકનું નામ ૫સંદ કરી   OK આપો </t>
  </si>
  <si>
    <t>૫રીક્ષા :</t>
  </si>
  <si>
    <t>વર્ષ :</t>
  </si>
  <si>
    <t>સત્રાંત</t>
  </si>
  <si>
    <t>A</t>
  </si>
  <si>
    <t>B</t>
  </si>
  <si>
    <t>C</t>
  </si>
  <si>
    <t>X</t>
  </si>
  <si>
    <t>Y</t>
  </si>
  <si>
    <t>Z</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</si>
</sst>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રૂ&quot;\ #,##0;&quot;રૂ&quot;\ \-#,##0"/>
    <numFmt numFmtId="165" formatCode="&quot;રૂ&quot;\ #,##0;[Red]&quot;રૂ&quot;\ \-#,##0"/>
    <numFmt numFmtId="166" formatCode="&quot;રૂ&quot;\ #,##0.00;&quot;રૂ&quot;\ \-#,##0.00"/>
    <numFmt numFmtId="167" formatCode="&quot;રૂ&quot;\ #,##0.00;[Red]&quot;રૂ&quot;\ \-#,##0.00"/>
    <numFmt numFmtId="168" formatCode="_ &quot;રૂ&quot;\ * #,##0_ ;_ &quot;રૂ&quot;\ * \-#,##0_ ;_ &quot;રૂ&quot;\ * &quot;-&quot;_ ;_ @_ "/>
    <numFmt numFmtId="169" formatCode="_ &quot;રૂ&quot;\ * #,##0.00_ ;_ &quot;રૂ&quot;\ * \-#,##0.00_ ;_ &quot;રૂ&quot;\ * &quot;-&quot;??_ ;_ @_ "/>
    <numFmt numFmtId="170" formatCode="[$-7000447]0"/>
    <numFmt numFmtId="171" formatCode="[$-447]dd\ mmmm\ yyyy"/>
  </numFmts>
  <fonts count="87">
    <font>
      <sz val="11"/>
      <color theme="1"/>
      <name val="Calibri"/>
      <family val="2"/>
    </font>
    <font>
      <sz val="11"/>
      <color indexed="8"/>
      <name val="Calibri"/>
      <family val="2"/>
    </font>
    <font>
      <sz val="11"/>
      <name val="Arial Unicode MS"/>
      <family val="2"/>
    </font>
    <font>
      <sz val="14"/>
      <name val="Arial Unicode MS"/>
      <family val="2"/>
    </font>
    <font>
      <sz val="10"/>
      <name val="Arial"/>
      <family val="2"/>
    </font>
    <font>
      <sz val="11"/>
      <name val="LMG-Aru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Unicode MS"/>
      <family val="2"/>
    </font>
    <font>
      <sz val="11"/>
      <color indexed="8"/>
      <name val="Arial Unicode MS"/>
      <family val="2"/>
    </font>
    <font>
      <sz val="12"/>
      <color indexed="8"/>
      <name val="Arial Unicode MS"/>
      <family val="2"/>
    </font>
    <font>
      <sz val="14"/>
      <color indexed="8"/>
      <name val="Arial"/>
      <family val="2"/>
    </font>
    <font>
      <sz val="16"/>
      <color indexed="8"/>
      <name val="Arial Unicode MS"/>
      <family val="2"/>
    </font>
    <font>
      <sz val="16"/>
      <color indexed="9"/>
      <name val="Arial Unicode MS"/>
      <family val="2"/>
    </font>
    <font>
      <u val="single"/>
      <sz val="22"/>
      <color indexed="12"/>
      <name val="Times New Roman"/>
      <family val="1"/>
    </font>
    <font>
      <sz val="20"/>
      <color indexed="8"/>
      <name val="Arial Unicode MS"/>
      <family val="2"/>
    </font>
    <font>
      <sz val="14"/>
      <color indexed="9"/>
      <name val="Arial Unicode MS"/>
      <family val="2"/>
    </font>
    <font>
      <sz val="12"/>
      <color indexed="8"/>
      <name val="Arial"/>
      <family val="2"/>
    </font>
    <font>
      <sz val="12"/>
      <color indexed="8"/>
      <name val="Calibri"/>
      <family val="2"/>
    </font>
    <font>
      <sz val="20"/>
      <color indexed="10"/>
      <name val="Arial Unicode MS"/>
      <family val="2"/>
    </font>
    <font>
      <sz val="20"/>
      <color indexed="8"/>
      <name val="Times New Roman"/>
      <family val="1"/>
    </font>
    <font>
      <u val="single"/>
      <sz val="18"/>
      <color indexed="12"/>
      <name val="Times New Roman"/>
      <family val="1"/>
    </font>
    <font>
      <sz val="18"/>
      <color indexed="8"/>
      <name val="Times New Roman"/>
      <family val="1"/>
    </font>
    <font>
      <sz val="18"/>
      <color indexed="9"/>
      <name val="Arial Unicode MS"/>
      <family val="2"/>
    </font>
    <font>
      <sz val="12"/>
      <color indexed="10"/>
      <name val="Arial Unicode MS"/>
      <family val="2"/>
    </font>
    <font>
      <sz val="12"/>
      <color indexed="10"/>
      <name val="Calibri"/>
      <family val="2"/>
    </font>
    <font>
      <sz val="12"/>
      <color indexed="9"/>
      <name val="Arial Unicode MS"/>
      <family val="2"/>
    </font>
    <font>
      <sz val="22"/>
      <color indexed="8"/>
      <name val="Arial Unicode MS"/>
      <family val="2"/>
    </font>
    <font>
      <sz val="16"/>
      <color indexed="10"/>
      <name val="Arial Unicode MS"/>
      <family val="2"/>
    </font>
    <font>
      <sz val="8"/>
      <name val="Tahoma"/>
      <family val="2"/>
    </font>
    <font>
      <sz val="32"/>
      <color indexed="10"/>
      <name val="Calibri"/>
      <family val="2"/>
    </font>
    <font>
      <sz val="3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Unicode MS"/>
      <family val="2"/>
    </font>
    <font>
      <sz val="11"/>
      <color theme="1"/>
      <name val="Arial Unicode MS"/>
      <family val="2"/>
    </font>
    <font>
      <sz val="12"/>
      <color theme="1"/>
      <name val="Arial Unicode MS"/>
      <family val="2"/>
    </font>
    <font>
      <sz val="14"/>
      <color theme="1"/>
      <name val="Arial"/>
      <family val="2"/>
    </font>
    <font>
      <sz val="16"/>
      <color theme="1"/>
      <name val="Arial Unicode MS"/>
      <family val="2"/>
    </font>
    <font>
      <sz val="16"/>
      <color theme="0"/>
      <name val="Arial Unicode MS"/>
      <family val="2"/>
    </font>
    <font>
      <u val="single"/>
      <sz val="22"/>
      <color theme="10"/>
      <name val="Times New Roman"/>
      <family val="1"/>
    </font>
    <font>
      <sz val="20"/>
      <color theme="1"/>
      <name val="Arial Unicode MS"/>
      <family val="2"/>
    </font>
    <font>
      <sz val="14"/>
      <color theme="0"/>
      <name val="Arial Unicode MS"/>
      <family val="2"/>
    </font>
    <font>
      <sz val="12"/>
      <color theme="1"/>
      <name val="Arial"/>
      <family val="2"/>
    </font>
    <font>
      <sz val="12"/>
      <color theme="1"/>
      <name val="Calibri"/>
      <family val="2"/>
    </font>
    <font>
      <sz val="20"/>
      <color rgb="FFFF0000"/>
      <name val="Arial Unicode MS"/>
      <family val="2"/>
    </font>
    <font>
      <sz val="20"/>
      <color theme="1"/>
      <name val="Times New Roman"/>
      <family val="1"/>
    </font>
    <font>
      <u val="single"/>
      <sz val="18"/>
      <color theme="10"/>
      <name val="Times New Roman"/>
      <family val="1"/>
    </font>
    <font>
      <sz val="18"/>
      <color theme="1"/>
      <name val="Times New Roman"/>
      <family val="1"/>
    </font>
    <font>
      <sz val="18"/>
      <color theme="0"/>
      <name val="Arial Unicode MS"/>
      <family val="2"/>
    </font>
    <font>
      <sz val="12"/>
      <color rgb="FFFF0000"/>
      <name val="Arial Unicode MS"/>
      <family val="2"/>
    </font>
    <font>
      <sz val="12"/>
      <color rgb="FFFF0000"/>
      <name val="Calibri"/>
      <family val="2"/>
    </font>
    <font>
      <sz val="12"/>
      <color theme="0"/>
      <name val="Arial Unicode MS"/>
      <family val="2"/>
    </font>
    <font>
      <sz val="22"/>
      <color theme="1"/>
      <name val="Arial Unicode MS"/>
      <family val="2"/>
    </font>
    <font>
      <sz val="16"/>
      <color rgb="FFFF0000"/>
      <name val="Arial Unicode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2060"/>
        <bgColor indexed="64"/>
      </patternFill>
    </fill>
    <fill>
      <patternFill patternType="solid">
        <fgColor rgb="FF7030A0"/>
        <bgColor indexed="64"/>
      </patternFill>
    </fill>
    <fill>
      <patternFill patternType="solid">
        <fgColor rgb="FFFF0000"/>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2">
    <xf numFmtId="0" fontId="0" fillId="0" borderId="0" xfId="0" applyFont="1" applyAlignment="1">
      <alignment/>
    </xf>
    <xf numFmtId="0" fontId="66" fillId="0" borderId="0" xfId="0" applyFont="1" applyAlignment="1" applyProtection="1">
      <alignment vertical="center" wrapText="1"/>
      <protection hidden="1"/>
    </xf>
    <xf numFmtId="0" fontId="66" fillId="0" borderId="0" xfId="0" applyFont="1" applyAlignment="1" applyProtection="1">
      <alignment horizontal="right" vertical="center" wrapText="1"/>
      <protection hidden="1"/>
    </xf>
    <xf numFmtId="170" fontId="66" fillId="0" borderId="10" xfId="0" applyNumberFormat="1" applyFont="1" applyBorder="1" applyAlignment="1" applyProtection="1">
      <alignment horizontal="center" vertical="center" wrapText="1"/>
      <protection hidden="1"/>
    </xf>
    <xf numFmtId="0" fontId="66" fillId="0" borderId="0" xfId="0" applyFont="1" applyBorder="1" applyAlignment="1" applyProtection="1">
      <alignment vertical="center" wrapText="1"/>
      <protection hidden="1"/>
    </xf>
    <xf numFmtId="0" fontId="67" fillId="0" borderId="0" xfId="0" applyFont="1" applyAlignment="1" applyProtection="1">
      <alignment horizontal="center" vertical="center" wrapText="1"/>
      <protection hidden="1"/>
    </xf>
    <xf numFmtId="0" fontId="66" fillId="0" borderId="0" xfId="0" applyFont="1" applyFill="1" applyBorder="1" applyAlignment="1" applyProtection="1">
      <alignment vertical="center" wrapText="1"/>
      <protection hidden="1"/>
    </xf>
    <xf numFmtId="0" fontId="66" fillId="0" borderId="10" xfId="0" applyFont="1" applyBorder="1" applyAlignment="1" applyProtection="1">
      <alignment horizontal="center" vertical="center" wrapText="1"/>
      <protection hidden="1"/>
    </xf>
    <xf numFmtId="0" fontId="66" fillId="0" borderId="11" xfId="0" applyFont="1" applyBorder="1" applyAlignment="1" applyProtection="1">
      <alignment horizontal="center" vertical="center" wrapText="1"/>
      <protection hidden="1"/>
    </xf>
    <xf numFmtId="0" fontId="68" fillId="0" borderId="10" xfId="0" applyFont="1" applyBorder="1" applyAlignment="1" applyProtection="1">
      <alignment vertical="center" wrapText="1"/>
      <protection hidden="1"/>
    </xf>
    <xf numFmtId="0" fontId="66" fillId="0" borderId="12" xfId="0" applyFont="1" applyBorder="1" applyAlignment="1" applyProtection="1">
      <alignment horizontal="center" vertical="center" wrapText="1"/>
      <protection hidden="1"/>
    </xf>
    <xf numFmtId="0" fontId="66" fillId="0" borderId="0" xfId="0" applyFont="1" applyBorder="1" applyAlignment="1" applyProtection="1">
      <alignment horizontal="center" vertical="center" wrapText="1"/>
      <protection hidden="1"/>
    </xf>
    <xf numFmtId="0" fontId="66" fillId="0" borderId="13" xfId="0" applyFont="1" applyBorder="1" applyAlignment="1" applyProtection="1">
      <alignment horizontal="center" vertical="center" wrapText="1"/>
      <protection hidden="1"/>
    </xf>
    <xf numFmtId="0" fontId="66" fillId="0" borderId="14" xfId="0" applyFont="1" applyBorder="1" applyAlignment="1" applyProtection="1">
      <alignment horizontal="center" vertical="center" wrapText="1"/>
      <protection hidden="1"/>
    </xf>
    <xf numFmtId="170" fontId="67" fillId="0" borderId="10" xfId="0" applyNumberFormat="1" applyFont="1" applyBorder="1" applyAlignment="1" applyProtection="1">
      <alignment horizontal="center" vertical="center" wrapText="1"/>
      <protection hidden="1"/>
    </xf>
    <xf numFmtId="0" fontId="67" fillId="33" borderId="0" xfId="0" applyFont="1" applyFill="1" applyAlignment="1" applyProtection="1">
      <alignment horizontal="center" vertical="center" wrapText="1"/>
      <protection hidden="1"/>
    </xf>
    <xf numFmtId="14" fontId="68" fillId="33" borderId="10" xfId="0" applyNumberFormat="1" applyFont="1" applyFill="1" applyBorder="1" applyAlignment="1" applyProtection="1">
      <alignment vertical="center" wrapText="1"/>
      <protection hidden="1" locked="0"/>
    </xf>
    <xf numFmtId="0" fontId="66" fillId="0" borderId="0" xfId="0" applyFont="1" applyFill="1" applyAlignment="1" applyProtection="1">
      <alignment horizontal="right" vertical="center" wrapText="1"/>
      <protection hidden="1"/>
    </xf>
    <xf numFmtId="170" fontId="66" fillId="0" borderId="15" xfId="0" applyNumberFormat="1" applyFont="1" applyFill="1" applyBorder="1" applyAlignment="1" applyProtection="1">
      <alignment vertical="center" wrapText="1"/>
      <protection hidden="1"/>
    </xf>
    <xf numFmtId="170" fontId="66" fillId="0" borderId="0" xfId="0" applyNumberFormat="1" applyFont="1" applyFill="1" applyAlignment="1" applyProtection="1">
      <alignment horizontal="center" vertical="center" wrapText="1"/>
      <protection hidden="1"/>
    </xf>
    <xf numFmtId="14" fontId="66" fillId="0" borderId="15" xfId="0" applyNumberFormat="1" applyFont="1" applyFill="1" applyBorder="1" applyAlignment="1" applyProtection="1">
      <alignment horizontal="center" vertical="center" wrapText="1"/>
      <protection hidden="1"/>
    </xf>
    <xf numFmtId="0" fontId="66" fillId="0" borderId="10" xfId="0" applyFont="1" applyFill="1" applyBorder="1" applyAlignment="1" applyProtection="1">
      <alignment horizontal="center" vertical="center" wrapText="1"/>
      <protection hidden="1"/>
    </xf>
    <xf numFmtId="0" fontId="66" fillId="0" borderId="0" xfId="0" applyFont="1" applyAlignment="1" applyProtection="1">
      <alignment horizontal="center" vertical="center" wrapText="1"/>
      <protection hidden="1"/>
    </xf>
    <xf numFmtId="0" fontId="0" fillId="0" borderId="0" xfId="0" applyAlignment="1" applyProtection="1">
      <alignment vertical="center"/>
      <protection hidden="1"/>
    </xf>
    <xf numFmtId="0" fontId="66" fillId="33" borderId="10" xfId="0" applyFont="1" applyFill="1" applyBorder="1" applyAlignment="1" applyProtection="1">
      <alignment horizontal="center" vertical="center" wrapText="1"/>
      <protection hidden="1" locked="0"/>
    </xf>
    <xf numFmtId="0" fontId="69" fillId="0" borderId="0" xfId="0" applyFont="1" applyFill="1" applyBorder="1" applyAlignment="1" applyProtection="1">
      <alignment horizontal="center" vertical="center"/>
      <protection hidden="1"/>
    </xf>
    <xf numFmtId="0" fontId="69" fillId="33" borderId="10" xfId="0" applyFont="1" applyFill="1" applyBorder="1" applyAlignment="1" applyProtection="1">
      <alignment horizontal="center" vertical="center"/>
      <protection hidden="1" locked="0"/>
    </xf>
    <xf numFmtId="0" fontId="66" fillId="33" borderId="10" xfId="0" applyFont="1" applyFill="1" applyBorder="1" applyAlignment="1" applyProtection="1">
      <alignment vertical="center" wrapText="1"/>
      <protection hidden="1" locked="0"/>
    </xf>
    <xf numFmtId="0" fontId="67" fillId="33" borderId="10" xfId="0" applyFont="1" applyFill="1" applyBorder="1" applyAlignment="1" applyProtection="1">
      <alignment horizontal="center" vertical="center" wrapText="1"/>
      <protection hidden="1" locked="0"/>
    </xf>
    <xf numFmtId="0" fontId="70" fillId="0" borderId="0" xfId="0" applyFont="1" applyAlignment="1">
      <alignment horizontal="center" vertical="center"/>
    </xf>
    <xf numFmtId="0" fontId="70" fillId="0" borderId="0" xfId="0" applyFont="1" applyAlignment="1">
      <alignment horizontal="left" vertical="center"/>
    </xf>
    <xf numFmtId="0" fontId="71" fillId="34" borderId="0" xfId="0" applyFont="1" applyFill="1" applyAlignment="1">
      <alignment horizontal="left" vertical="center" wrapText="1"/>
    </xf>
    <xf numFmtId="0" fontId="71" fillId="35" borderId="0" xfId="0" applyFont="1" applyFill="1" applyAlignment="1">
      <alignment horizontal="left" vertical="center" wrapText="1"/>
    </xf>
    <xf numFmtId="0" fontId="71" fillId="36" borderId="0" xfId="0" applyFont="1" applyFill="1" applyAlignment="1">
      <alignment horizontal="left" vertical="center" wrapText="1"/>
    </xf>
    <xf numFmtId="0" fontId="72" fillId="0" borderId="0" xfId="53" applyFont="1" applyAlignment="1" applyProtection="1">
      <alignment horizontal="center" vertical="center"/>
      <protection/>
    </xf>
    <xf numFmtId="0" fontId="73" fillId="0" borderId="10" xfId="0" applyFont="1" applyBorder="1" applyAlignment="1" applyProtection="1">
      <alignment horizontal="center" vertical="center" wrapText="1"/>
      <protection hidden="1"/>
    </xf>
    <xf numFmtId="0" fontId="73" fillId="33" borderId="10" xfId="0" applyFont="1" applyFill="1" applyBorder="1" applyAlignment="1" applyProtection="1">
      <alignment horizontal="center" vertical="center" wrapText="1"/>
      <protection hidden="1" locked="0"/>
    </xf>
    <xf numFmtId="0" fontId="66" fillId="0" borderId="0" xfId="0" applyFont="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74" fillId="0" borderId="11" xfId="0" applyFont="1" applyBorder="1" applyAlignment="1" applyProtection="1">
      <alignment horizontal="center" vertical="center" wrapText="1"/>
      <protection hidden="1"/>
    </xf>
    <xf numFmtId="0" fontId="5" fillId="0" borderId="10" xfId="0" applyFont="1" applyBorder="1" applyAlignment="1" applyProtection="1">
      <alignment vertical="center" wrapText="1"/>
      <protection hidden="1"/>
    </xf>
    <xf numFmtId="0" fontId="5" fillId="0" borderId="10" xfId="0" applyFont="1" applyBorder="1" applyAlignment="1" applyProtection="1">
      <alignment horizontal="center" vertical="center" wrapText="1"/>
      <protection hidden="1"/>
    </xf>
    <xf numFmtId="0" fontId="75" fillId="0" borderId="10"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2" fillId="0" borderId="10" xfId="0" applyFont="1" applyBorder="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75" fillId="0" borderId="0" xfId="0" applyFont="1" applyBorder="1" applyAlignment="1" applyProtection="1">
      <alignment horizontal="center" vertical="center" wrapText="1"/>
      <protection hidden="1"/>
    </xf>
    <xf numFmtId="0" fontId="0" fillId="0" borderId="0" xfId="0" applyAlignment="1">
      <alignment wrapText="1"/>
    </xf>
    <xf numFmtId="0" fontId="0" fillId="0" borderId="0" xfId="0" applyBorder="1" applyAlignment="1">
      <alignment wrapText="1"/>
    </xf>
    <xf numFmtId="0" fontId="3" fillId="33" borderId="10" xfId="58" applyFont="1" applyFill="1" applyBorder="1" applyAlignment="1" applyProtection="1">
      <alignment horizontal="left"/>
      <protection locked="0"/>
    </xf>
    <xf numFmtId="0" fontId="3" fillId="33" borderId="10" xfId="58" applyFont="1" applyFill="1" applyBorder="1" applyAlignment="1" applyProtection="1">
      <alignment horizontal="center"/>
      <protection locked="0"/>
    </xf>
    <xf numFmtId="0" fontId="3" fillId="33" borderId="16" xfId="58" applyFont="1" applyFill="1" applyBorder="1" applyAlignment="1" applyProtection="1">
      <alignment/>
      <protection locked="0"/>
    </xf>
    <xf numFmtId="0" fontId="3" fillId="33" borderId="16" xfId="58" applyFont="1" applyFill="1" applyBorder="1" applyAlignment="1" applyProtection="1">
      <alignment horizontal="left"/>
      <protection locked="0"/>
    </xf>
    <xf numFmtId="1" fontId="3" fillId="33" borderId="10" xfId="58" applyNumberFormat="1" applyFont="1" applyFill="1" applyBorder="1" applyAlignment="1" applyProtection="1">
      <alignment horizontal="left"/>
      <protection locked="0"/>
    </xf>
    <xf numFmtId="0" fontId="3" fillId="33" borderId="16" xfId="57" applyFont="1" applyFill="1" applyBorder="1" applyAlignment="1" applyProtection="1">
      <alignment/>
      <protection locked="0"/>
    </xf>
    <xf numFmtId="1" fontId="3" fillId="33" borderId="16" xfId="58" applyNumberFormat="1" applyFont="1" applyFill="1" applyBorder="1" applyAlignment="1" applyProtection="1">
      <alignment/>
      <protection locked="0"/>
    </xf>
    <xf numFmtId="0" fontId="74" fillId="0" borderId="17" xfId="0" applyFont="1" applyBorder="1" applyAlignment="1" applyProtection="1">
      <alignment horizontal="center" vertical="center" wrapText="1"/>
      <protection hidden="1"/>
    </xf>
    <xf numFmtId="170" fontId="70" fillId="0" borderId="10" xfId="0" applyNumberFormat="1" applyFont="1" applyBorder="1" applyAlignment="1" applyProtection="1">
      <alignment horizontal="center" vertical="center" wrapText="1"/>
      <protection hidden="1"/>
    </xf>
    <xf numFmtId="170" fontId="71" fillId="0" borderId="0" xfId="0" applyNumberFormat="1" applyFont="1" applyBorder="1" applyAlignment="1" applyProtection="1">
      <alignment horizontal="center" vertical="center" wrapText="1"/>
      <protection hidden="1"/>
    </xf>
    <xf numFmtId="0" fontId="71" fillId="0" borderId="0" xfId="0" applyFont="1" applyBorder="1" applyAlignment="1">
      <alignment horizontal="center" wrapText="1"/>
    </xf>
    <xf numFmtId="170" fontId="68" fillId="0" borderId="10" xfId="0" applyNumberFormat="1" applyFont="1" applyBorder="1" applyAlignment="1" applyProtection="1">
      <alignment horizontal="center" vertical="center" wrapText="1"/>
      <protection hidden="1"/>
    </xf>
    <xf numFmtId="0" fontId="68" fillId="0" borderId="10" xfId="0" applyFont="1" applyBorder="1" applyAlignment="1" applyProtection="1">
      <alignment horizontal="center" vertical="center" wrapText="1"/>
      <protection hidden="1"/>
    </xf>
    <xf numFmtId="170" fontId="68" fillId="0" borderId="0" xfId="0" applyNumberFormat="1" applyFont="1" applyBorder="1" applyAlignment="1" applyProtection="1">
      <alignment horizontal="center" vertical="center" wrapText="1"/>
      <protection hidden="1"/>
    </xf>
    <xf numFmtId="0" fontId="68" fillId="0" borderId="0" xfId="0" applyFont="1" applyBorder="1" applyAlignment="1">
      <alignment horizontal="center" vertical="center" wrapText="1"/>
    </xf>
    <xf numFmtId="0" fontId="76" fillId="0" borderId="0" xfId="0" applyFont="1" applyBorder="1" applyAlignment="1">
      <alignment wrapText="1"/>
    </xf>
    <xf numFmtId="0" fontId="3" fillId="0" borderId="12" xfId="0" applyFont="1" applyBorder="1" applyAlignment="1">
      <alignment horizontal="center" vertical="center" wrapText="1"/>
    </xf>
    <xf numFmtId="170" fontId="66" fillId="0" borderId="10" xfId="0" applyNumberFormat="1"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70" fillId="33" borderId="10" xfId="0" applyFont="1" applyFill="1" applyBorder="1" applyAlignment="1" applyProtection="1">
      <alignment horizontal="center" vertical="center" wrapText="1"/>
      <protection locked="0"/>
    </xf>
    <xf numFmtId="170" fontId="66" fillId="0" borderId="10" xfId="0" applyNumberFormat="1" applyFont="1" applyFill="1" applyBorder="1" applyAlignment="1" applyProtection="1">
      <alignment horizontal="center" vertical="center" wrapText="1"/>
      <protection hidden="1"/>
    </xf>
    <xf numFmtId="0" fontId="77" fillId="33" borderId="0" xfId="0" applyFont="1" applyFill="1" applyAlignment="1">
      <alignment horizontal="center" vertical="center" wrapText="1"/>
    </xf>
    <xf numFmtId="0" fontId="68" fillId="0" borderId="11" xfId="0" applyFont="1" applyBorder="1" applyAlignment="1" applyProtection="1">
      <alignment horizontal="center" vertical="center" wrapText="1"/>
      <protection hidden="1"/>
    </xf>
    <xf numFmtId="170" fontId="68" fillId="0" borderId="11" xfId="0" applyNumberFormat="1" applyFont="1" applyBorder="1" applyAlignment="1" applyProtection="1">
      <alignment horizontal="center" vertical="center" wrapText="1"/>
      <protection hidden="1"/>
    </xf>
    <xf numFmtId="0" fontId="3" fillId="0" borderId="0" xfId="0" applyFont="1" applyBorder="1" applyAlignment="1">
      <alignment horizontal="center" vertical="center" wrapText="1"/>
    </xf>
    <xf numFmtId="170" fontId="66" fillId="0" borderId="0"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74"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66" fillId="0" borderId="0" xfId="0" applyFont="1" applyBorder="1" applyAlignment="1">
      <alignment vertical="center" wrapText="1"/>
    </xf>
    <xf numFmtId="0" fontId="3" fillId="0" borderId="17" xfId="0" applyFont="1" applyBorder="1" applyAlignment="1">
      <alignment horizontal="center" vertical="center" wrapText="1"/>
    </xf>
    <xf numFmtId="170" fontId="66"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66" fillId="0" borderId="17" xfId="0" applyFont="1" applyBorder="1" applyAlignment="1">
      <alignment horizontal="center" vertical="center" wrapText="1"/>
    </xf>
    <xf numFmtId="0" fontId="74" fillId="0" borderId="0" xfId="0" applyFont="1" applyBorder="1" applyAlignment="1">
      <alignment horizontal="center" vertical="center" wrapText="1"/>
    </xf>
    <xf numFmtId="0" fontId="66" fillId="0" borderId="0" xfId="0" applyFont="1" applyFill="1" applyBorder="1" applyAlignment="1">
      <alignment horizontal="right" vertical="center" wrapText="1"/>
    </xf>
    <xf numFmtId="170" fontId="66" fillId="0" borderId="0" xfId="0" applyNumberFormat="1" applyFont="1" applyFill="1" applyBorder="1" applyAlignment="1">
      <alignment vertical="center" wrapText="1"/>
    </xf>
    <xf numFmtId="0" fontId="66" fillId="0" borderId="0" xfId="0" applyFont="1" applyBorder="1" applyAlignment="1">
      <alignment vertical="center"/>
    </xf>
    <xf numFmtId="0" fontId="78" fillId="13" borderId="18" xfId="0" applyFont="1" applyFill="1" applyBorder="1" applyAlignment="1">
      <alignment horizontal="center" vertical="center" wrapText="1"/>
    </xf>
    <xf numFmtId="0" fontId="78" fillId="13" borderId="19" xfId="0" applyFont="1" applyFill="1" applyBorder="1" applyAlignment="1">
      <alignment horizontal="center" vertical="center"/>
    </xf>
    <xf numFmtId="0" fontId="78" fillId="13" borderId="20" xfId="0" applyFont="1" applyFill="1" applyBorder="1" applyAlignment="1">
      <alignment horizontal="center" vertical="center"/>
    </xf>
    <xf numFmtId="0" fontId="78" fillId="13" borderId="21" xfId="0" applyFont="1" applyFill="1" applyBorder="1" applyAlignment="1">
      <alignment horizontal="center" vertical="center"/>
    </xf>
    <xf numFmtId="0" fontId="78" fillId="13" borderId="0" xfId="0" applyFont="1" applyFill="1" applyBorder="1" applyAlignment="1">
      <alignment horizontal="center" vertical="center"/>
    </xf>
    <xf numFmtId="0" fontId="78" fillId="13" borderId="22" xfId="0" applyFont="1" applyFill="1" applyBorder="1" applyAlignment="1">
      <alignment horizontal="center" vertical="center"/>
    </xf>
    <xf numFmtId="0" fontId="78" fillId="13" borderId="23" xfId="0" applyFont="1" applyFill="1" applyBorder="1" applyAlignment="1">
      <alignment horizontal="center" vertical="center"/>
    </xf>
    <xf numFmtId="0" fontId="78" fillId="13" borderId="24" xfId="0" applyFont="1" applyFill="1" applyBorder="1" applyAlignment="1">
      <alignment horizontal="center" vertical="center"/>
    </xf>
    <xf numFmtId="0" fontId="78" fillId="13" borderId="25" xfId="0" applyFont="1" applyFill="1" applyBorder="1" applyAlignment="1">
      <alignment horizontal="center" vertical="center"/>
    </xf>
    <xf numFmtId="0" fontId="79" fillId="0" borderId="0" xfId="53" applyFont="1" applyAlignment="1" applyProtection="1">
      <alignment horizontal="center" vertical="center"/>
      <protection/>
    </xf>
    <xf numFmtId="0" fontId="80" fillId="0" borderId="0" xfId="0" applyFont="1" applyAlignment="1">
      <alignment horizontal="center" vertical="center"/>
    </xf>
    <xf numFmtId="0" fontId="81" fillId="35" borderId="10" xfId="0" applyFont="1" applyFill="1" applyBorder="1" applyAlignment="1" applyProtection="1">
      <alignment horizontal="center" vertical="center" wrapText="1"/>
      <protection hidden="1"/>
    </xf>
    <xf numFmtId="0" fontId="81" fillId="34" borderId="0" xfId="0" applyFont="1" applyFill="1" applyAlignment="1" applyProtection="1">
      <alignment horizontal="center" vertical="center" wrapText="1"/>
      <protection hidden="1"/>
    </xf>
    <xf numFmtId="0" fontId="81" fillId="34" borderId="15" xfId="0" applyFont="1" applyFill="1" applyBorder="1" applyAlignment="1" applyProtection="1">
      <alignment horizontal="center" vertical="center" wrapText="1"/>
      <protection hidden="1"/>
    </xf>
    <xf numFmtId="0" fontId="66" fillId="37" borderId="10" xfId="0" applyFont="1" applyFill="1" applyBorder="1" applyAlignment="1" applyProtection="1">
      <alignment horizontal="center" vertical="center" wrapText="1"/>
      <protection hidden="1"/>
    </xf>
    <xf numFmtId="0" fontId="66" fillId="0" borderId="0" xfId="0" applyFont="1" applyAlignment="1" applyProtection="1">
      <alignment horizontal="center" vertical="center" wrapText="1"/>
      <protection hidden="1"/>
    </xf>
    <xf numFmtId="0" fontId="66" fillId="33" borderId="0" xfId="0" applyFont="1" applyFill="1" applyAlignment="1" applyProtection="1">
      <alignment horizontal="center" vertical="center" wrapText="1"/>
      <protection hidden="1" locked="0"/>
    </xf>
    <xf numFmtId="0" fontId="71" fillId="35" borderId="10" xfId="0" applyFont="1" applyFill="1" applyBorder="1" applyAlignment="1" applyProtection="1">
      <alignment horizontal="center" vertical="center" wrapText="1"/>
      <protection hidden="1"/>
    </xf>
    <xf numFmtId="170" fontId="66" fillId="0" borderId="15" xfId="0" applyNumberFormat="1" applyFont="1" applyFill="1" applyBorder="1" applyAlignment="1" applyProtection="1">
      <alignment horizontal="center" vertical="center" wrapText="1"/>
      <protection hidden="1"/>
    </xf>
    <xf numFmtId="0" fontId="82" fillId="33" borderId="11" xfId="0" applyFont="1" applyFill="1" applyBorder="1" applyAlignment="1" applyProtection="1">
      <alignment horizontal="center" vertical="center" wrapText="1"/>
      <protection hidden="1" locked="0"/>
    </xf>
    <xf numFmtId="0" fontId="82" fillId="33" borderId="12" xfId="0" applyFont="1" applyFill="1" applyBorder="1" applyAlignment="1" applyProtection="1">
      <alignment horizontal="center" vertical="center" wrapText="1"/>
      <protection hidden="1" locked="0"/>
    </xf>
    <xf numFmtId="0" fontId="66" fillId="0" borderId="0" xfId="0" applyFont="1" applyAlignment="1" applyProtection="1">
      <alignment horizontal="left" vertical="center" wrapText="1"/>
      <protection hidden="1"/>
    </xf>
    <xf numFmtId="0" fontId="83" fillId="33" borderId="12" xfId="0" applyFont="1" applyFill="1" applyBorder="1" applyAlignment="1" applyProtection="1">
      <alignment wrapText="1"/>
      <protection hidden="1" locked="0"/>
    </xf>
    <xf numFmtId="0" fontId="84" fillId="33" borderId="11" xfId="0" applyFont="1" applyFill="1" applyBorder="1" applyAlignment="1" applyProtection="1">
      <alignment horizontal="center" vertical="center" wrapText="1"/>
      <protection hidden="1" locked="0"/>
    </xf>
    <xf numFmtId="0" fontId="84" fillId="33" borderId="12" xfId="0" applyFont="1" applyFill="1" applyBorder="1" applyAlignment="1" applyProtection="1">
      <alignment horizontal="center" vertical="center" wrapText="1"/>
      <protection hidden="1" locked="0"/>
    </xf>
    <xf numFmtId="0" fontId="85" fillId="0" borderId="15" xfId="0" applyFont="1" applyFill="1" applyBorder="1" applyAlignment="1" applyProtection="1">
      <alignment horizontal="center" vertical="center"/>
      <protection hidden="1"/>
    </xf>
    <xf numFmtId="0" fontId="86" fillId="0" borderId="0" xfId="0" applyFont="1" applyAlignment="1" applyProtection="1">
      <alignment horizontal="center" vertical="center" wrapText="1"/>
      <protection hidden="1"/>
    </xf>
    <xf numFmtId="0" fontId="66" fillId="0" borderId="0" xfId="0" applyFont="1" applyAlignment="1">
      <alignment horizontal="center" wrapText="1"/>
    </xf>
    <xf numFmtId="0" fontId="66" fillId="33" borderId="10" xfId="0" applyFont="1" applyFill="1" applyBorder="1" applyAlignment="1" applyProtection="1">
      <alignment horizontal="left" vertical="center" wrapText="1" indent="3"/>
      <protection hidden="1" locked="0"/>
    </xf>
    <xf numFmtId="170" fontId="66" fillId="33" borderId="10" xfId="0" applyNumberFormat="1" applyFont="1" applyFill="1" applyBorder="1" applyAlignment="1" applyProtection="1">
      <alignment horizontal="left" vertical="center" wrapText="1" indent="3"/>
      <protection hidden="1" locked="0"/>
    </xf>
    <xf numFmtId="0" fontId="66" fillId="0" borderId="0" xfId="0" applyFont="1" applyAlignment="1" applyProtection="1">
      <alignment horizontal="center" vertical="center"/>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219075</xdr:rowOff>
    </xdr:from>
    <xdr:to>
      <xdr:col>0</xdr:col>
      <xdr:colOff>1495425</xdr:colOff>
      <xdr:row>3</xdr:row>
      <xdr:rowOff>342900</xdr:rowOff>
    </xdr:to>
    <xdr:sp macro="[0]!Macro1">
      <xdr:nvSpPr>
        <xdr:cNvPr id="1" name="Rounded Rectangle 1"/>
        <xdr:cNvSpPr>
          <a:spLocks/>
        </xdr:cNvSpPr>
      </xdr:nvSpPr>
      <xdr:spPr>
        <a:xfrm>
          <a:off x="152400" y="1057275"/>
          <a:ext cx="1343025" cy="5619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3200" b="0" i="0" u="none" baseline="0">
              <a:solidFill>
                <a:srgbClr val="FF0000"/>
              </a:solidFill>
              <a:latin typeface="Calibri"/>
              <a:ea typeface="Calibri"/>
              <a:cs typeface="Calibri"/>
            </a:rPr>
            <a:t>OK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200025</xdr:rowOff>
    </xdr:from>
    <xdr:to>
      <xdr:col>0</xdr:col>
      <xdr:colOff>1828800</xdr:colOff>
      <xdr:row>3</xdr:row>
      <xdr:rowOff>85725</xdr:rowOff>
    </xdr:to>
    <xdr:sp macro="[0]!Macro2">
      <xdr:nvSpPr>
        <xdr:cNvPr id="1" name="Rounded Rectangle 1"/>
        <xdr:cNvSpPr>
          <a:spLocks/>
        </xdr:cNvSpPr>
      </xdr:nvSpPr>
      <xdr:spPr>
        <a:xfrm>
          <a:off x="419100" y="390525"/>
          <a:ext cx="1409700" cy="6381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3600" b="0" i="0" u="none" baseline="0">
              <a:solidFill>
                <a:srgbClr val="FF0000"/>
              </a:solidFill>
              <a:latin typeface="Calibri"/>
              <a:ea typeface="Calibri"/>
              <a:cs typeface="Calibri"/>
            </a:rPr>
            <a:t>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gdish.patel95@gmail.com" TargetMode="External" /><Relationship Id="rId2" Type="http://schemas.openxmlformats.org/officeDocument/2006/relationships/hyperlink" Target="http://www.manipurdaran.blogspot.i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rgb="FFC00000"/>
  </sheetPr>
  <dimension ref="B3:H20"/>
  <sheetViews>
    <sheetView tabSelected="1" zoomScalePageLayoutView="0" workbookViewId="0" topLeftCell="A1">
      <selection activeCell="B11" sqref="B11"/>
    </sheetView>
  </sheetViews>
  <sheetFormatPr defaultColWidth="9.140625" defaultRowHeight="15"/>
  <cols>
    <col min="2" max="2" width="87.421875" style="0" customWidth="1"/>
  </cols>
  <sheetData>
    <row r="3" ht="22.5">
      <c r="B3" s="29" t="s">
        <v>50</v>
      </c>
    </row>
    <row r="4" ht="23.25" thickBot="1">
      <c r="B4" s="30"/>
    </row>
    <row r="5" spans="2:8" ht="72.75" customHeight="1">
      <c r="B5" s="31" t="s">
        <v>48</v>
      </c>
      <c r="D5" s="91" t="s">
        <v>44</v>
      </c>
      <c r="E5" s="92"/>
      <c r="F5" s="92"/>
      <c r="G5" s="92"/>
      <c r="H5" s="93"/>
    </row>
    <row r="6" spans="2:8" ht="22.5">
      <c r="B6" s="32" t="s">
        <v>49</v>
      </c>
      <c r="D6" s="94"/>
      <c r="E6" s="95"/>
      <c r="F6" s="95"/>
      <c r="G6" s="95"/>
      <c r="H6" s="96"/>
    </row>
    <row r="7" spans="2:8" ht="126" customHeight="1">
      <c r="B7" s="33" t="s">
        <v>52</v>
      </c>
      <c r="D7" s="94"/>
      <c r="E7" s="95"/>
      <c r="F7" s="95"/>
      <c r="G7" s="95"/>
      <c r="H7" s="96"/>
    </row>
    <row r="8" spans="2:8" ht="47.25" customHeight="1">
      <c r="B8" s="31" t="s">
        <v>55</v>
      </c>
      <c r="D8" s="94"/>
      <c r="E8" s="95"/>
      <c r="F8" s="95"/>
      <c r="G8" s="95"/>
      <c r="H8" s="96"/>
    </row>
    <row r="9" spans="2:8" ht="23.25" thickBot="1">
      <c r="B9" s="31" t="s">
        <v>51</v>
      </c>
      <c r="D9" s="97"/>
      <c r="E9" s="98"/>
      <c r="F9" s="98"/>
      <c r="G9" s="98"/>
      <c r="H9" s="99"/>
    </row>
    <row r="10" spans="2:8" ht="55.5" customHeight="1">
      <c r="B10" s="32" t="s">
        <v>46</v>
      </c>
      <c r="D10" s="100" t="s">
        <v>45</v>
      </c>
      <c r="E10" s="101"/>
      <c r="F10" s="101"/>
      <c r="G10" s="101"/>
      <c r="H10" s="101"/>
    </row>
    <row r="11" ht="80.25" customHeight="1">
      <c r="B11" s="33" t="s">
        <v>53</v>
      </c>
    </row>
    <row r="12" ht="78" customHeight="1">
      <c r="B12" s="32" t="s">
        <v>56</v>
      </c>
    </row>
    <row r="13" ht="79.5" customHeight="1">
      <c r="B13" s="33" t="s">
        <v>62</v>
      </c>
    </row>
    <row r="14" ht="32.25" customHeight="1">
      <c r="B14" s="73" t="s">
        <v>61</v>
      </c>
    </row>
    <row r="15" ht="27.75">
      <c r="B15" s="34" t="s">
        <v>47</v>
      </c>
    </row>
    <row r="16" ht="22.5">
      <c r="B16" s="30"/>
    </row>
    <row r="17" ht="22.5">
      <c r="B17" s="30"/>
    </row>
    <row r="18" ht="22.5">
      <c r="B18" s="30"/>
    </row>
    <row r="19" ht="22.5">
      <c r="B19" s="30"/>
    </row>
    <row r="20" ht="22.5">
      <c r="B20" s="30"/>
    </row>
  </sheetData>
  <sheetProtection password="9AA0" sheet="1"/>
  <mergeCells count="2">
    <mergeCell ref="D5:H9"/>
    <mergeCell ref="D10:H10"/>
  </mergeCells>
  <hyperlinks>
    <hyperlink ref="D10" r:id="rId1" display="jagdish.patel95@gmail.com"/>
    <hyperlink ref="B15" r:id="rId2" display="www.manipurdaran.blogspot.in"/>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1"/>
  <dimension ref="A1:T67"/>
  <sheetViews>
    <sheetView zoomScalePageLayoutView="0" workbookViewId="0" topLeftCell="C1">
      <selection activeCell="J9" sqref="J9"/>
    </sheetView>
  </sheetViews>
  <sheetFormatPr defaultColWidth="9.140625" defaultRowHeight="15"/>
  <cols>
    <col min="1" max="1" width="9.140625" style="1" customWidth="1"/>
    <col min="2" max="2" width="24.421875" style="1" customWidth="1"/>
    <col min="3" max="3" width="4.421875" style="1" customWidth="1"/>
    <col min="4" max="4" width="21.8515625" style="1" customWidth="1"/>
    <col min="5" max="7" width="13.28125" style="1" customWidth="1"/>
    <col min="8" max="8" width="4.421875" style="1" customWidth="1"/>
    <col min="9" max="9" width="9.140625" style="1" customWidth="1"/>
    <col min="10" max="10" width="37.140625" style="1" customWidth="1"/>
    <col min="11" max="11" width="17.421875" style="1" customWidth="1"/>
    <col min="12" max="18" width="11.140625" style="1" customWidth="1"/>
    <col min="19" max="21" width="9.8515625" style="1" customWidth="1"/>
    <col min="22" max="16384" width="9.140625" style="1" customWidth="1"/>
  </cols>
  <sheetData>
    <row r="1" spans="9:10" ht="24.75" customHeight="1">
      <c r="I1" s="2" t="s">
        <v>63</v>
      </c>
      <c r="J1" s="119" t="s">
        <v>65</v>
      </c>
    </row>
    <row r="2" spans="9:10" ht="24.75" customHeight="1">
      <c r="I2" s="2" t="s">
        <v>64</v>
      </c>
      <c r="J2" s="120">
        <v>2019</v>
      </c>
    </row>
    <row r="3" spans="1:18" ht="24.75" customHeight="1">
      <c r="A3" s="106" t="s">
        <v>19</v>
      </c>
      <c r="B3" s="106"/>
      <c r="D3" s="103" t="s">
        <v>22</v>
      </c>
      <c r="E3" s="103"/>
      <c r="F3" s="103"/>
      <c r="G3" s="103"/>
      <c r="I3" s="102" t="s">
        <v>21</v>
      </c>
      <c r="J3" s="102"/>
      <c r="K3" s="102"/>
      <c r="L3" s="16">
        <v>43563</v>
      </c>
      <c r="M3" s="16">
        <v>43564</v>
      </c>
      <c r="N3" s="16">
        <v>43565</v>
      </c>
      <c r="O3" s="16">
        <v>43566</v>
      </c>
      <c r="P3" s="16">
        <v>43567</v>
      </c>
      <c r="Q3" s="16">
        <v>43568</v>
      </c>
      <c r="R3" s="16">
        <v>43570</v>
      </c>
    </row>
    <row r="4" spans="1:18" ht="22.5" customHeight="1">
      <c r="A4" s="107" t="s">
        <v>36</v>
      </c>
      <c r="B4" s="107"/>
      <c r="D4" s="104"/>
      <c r="E4" s="104"/>
      <c r="F4" s="104"/>
      <c r="G4" s="104"/>
      <c r="I4" s="102"/>
      <c r="J4" s="102"/>
      <c r="K4" s="102"/>
      <c r="L4" s="21"/>
      <c r="M4" s="21"/>
      <c r="N4" s="21"/>
      <c r="O4" s="21"/>
      <c r="P4" s="21"/>
      <c r="Q4" s="21"/>
      <c r="R4" s="21"/>
    </row>
    <row r="5" spans="2:20" ht="33">
      <c r="B5" s="22" t="s">
        <v>20</v>
      </c>
      <c r="D5" s="7" t="s">
        <v>17</v>
      </c>
      <c r="E5" s="7" t="s">
        <v>27</v>
      </c>
      <c r="F5" s="7" t="s">
        <v>28</v>
      </c>
      <c r="G5" s="7" t="s">
        <v>29</v>
      </c>
      <c r="I5" s="7" t="s">
        <v>15</v>
      </c>
      <c r="J5" s="7" t="s">
        <v>16</v>
      </c>
      <c r="K5" s="7" t="s">
        <v>18</v>
      </c>
      <c r="L5" s="28" t="s">
        <v>33</v>
      </c>
      <c r="M5" s="28" t="s">
        <v>32</v>
      </c>
      <c r="N5" s="28" t="s">
        <v>41</v>
      </c>
      <c r="O5" s="28" t="s">
        <v>30</v>
      </c>
      <c r="P5" s="28" t="s">
        <v>14</v>
      </c>
      <c r="Q5" s="28" t="s">
        <v>31</v>
      </c>
      <c r="R5" s="28" t="s">
        <v>42</v>
      </c>
      <c r="S5" s="7" t="s">
        <v>24</v>
      </c>
      <c r="T5" s="7" t="s">
        <v>43</v>
      </c>
    </row>
    <row r="6" spans="1:20" ht="20.25">
      <c r="A6" s="7">
        <v>1</v>
      </c>
      <c r="B6" s="24" t="s">
        <v>0</v>
      </c>
      <c r="D6" s="7" t="str">
        <f>IF(B6="","",B6)</f>
        <v>ડરણ</v>
      </c>
      <c r="E6" s="26">
        <v>10</v>
      </c>
      <c r="F6" s="26">
        <v>15</v>
      </c>
      <c r="G6" s="26">
        <v>20</v>
      </c>
      <c r="I6" s="24">
        <v>1</v>
      </c>
      <c r="J6" s="51" t="s">
        <v>66</v>
      </c>
      <c r="K6" s="52" t="s">
        <v>69</v>
      </c>
      <c r="L6" s="7">
        <f>'STD 6 TO 8'!P5</f>
        <v>19</v>
      </c>
      <c r="M6" s="7">
        <f>'STD 6 TO 8'!Q5</f>
        <v>0</v>
      </c>
      <c r="N6" s="7">
        <f>'STD 6 TO 8'!R5</f>
        <v>0</v>
      </c>
      <c r="O6" s="7">
        <f>'STD 6 TO 8'!S5</f>
        <v>0</v>
      </c>
      <c r="P6" s="7">
        <f>'STD 6 TO 8'!T5</f>
        <v>0</v>
      </c>
      <c r="Q6" s="7">
        <f>'STD 6 TO 8'!U5</f>
        <v>0</v>
      </c>
      <c r="R6" s="7">
        <f>'STD 6 TO 8'!V5</f>
        <v>0</v>
      </c>
      <c r="S6" s="7">
        <f>IF(I6="","",SUM(L6:R6))</f>
        <v>19</v>
      </c>
      <c r="T6" s="7">
        <f>'STD 6 TO 8'!X5</f>
        <v>2</v>
      </c>
    </row>
    <row r="7" spans="1:20" ht="20.25">
      <c r="A7" s="7">
        <v>2</v>
      </c>
      <c r="B7" s="24" t="s">
        <v>1</v>
      </c>
      <c r="D7" s="7" t="str">
        <f aca="true" t="shared" si="0" ref="D7:D17">IF(B7="","",B7)</f>
        <v>ખાવડ</v>
      </c>
      <c r="E7" s="26">
        <v>5</v>
      </c>
      <c r="F7" s="26">
        <v>7</v>
      </c>
      <c r="G7" s="26">
        <v>9</v>
      </c>
      <c r="I7" s="24">
        <v>2</v>
      </c>
      <c r="J7" s="51" t="s">
        <v>67</v>
      </c>
      <c r="K7" s="52" t="s">
        <v>70</v>
      </c>
      <c r="L7" s="7">
        <f>'STD 6 TO 8'!P6</f>
        <v>20</v>
      </c>
      <c r="M7" s="7">
        <f>'STD 6 TO 8'!Q6</f>
        <v>0</v>
      </c>
      <c r="N7" s="7">
        <f>'STD 6 TO 8'!R6</f>
        <v>0</v>
      </c>
      <c r="O7" s="7">
        <f>'STD 6 TO 8'!S6</f>
        <v>0</v>
      </c>
      <c r="P7" s="7">
        <f>'STD 6 TO 8'!T6</f>
        <v>0</v>
      </c>
      <c r="Q7" s="7">
        <f>'STD 6 TO 8'!U6</f>
        <v>0</v>
      </c>
      <c r="R7" s="7">
        <f>'STD 6 TO 8'!V6</f>
        <v>0</v>
      </c>
      <c r="S7" s="7">
        <f aca="true" t="shared" si="1" ref="S7:S54">IF(I7="","",SUM(L7:R7))</f>
        <v>20</v>
      </c>
      <c r="T7" s="7">
        <f>'STD 6 TO 8'!X6</f>
        <v>2</v>
      </c>
    </row>
    <row r="8" spans="1:20" ht="20.25">
      <c r="A8" s="7">
        <v>3</v>
      </c>
      <c r="B8" s="24" t="s">
        <v>2</v>
      </c>
      <c r="D8" s="7" t="str">
        <f t="shared" si="0"/>
        <v>કોલાદ</v>
      </c>
      <c r="E8" s="26"/>
      <c r="F8" s="26"/>
      <c r="G8" s="26"/>
      <c r="I8" s="24">
        <v>3</v>
      </c>
      <c r="J8" s="53" t="s">
        <v>68</v>
      </c>
      <c r="K8" s="52" t="s">
        <v>71</v>
      </c>
      <c r="L8" s="7">
        <f>'STD 6 TO 8'!P7</f>
        <v>27</v>
      </c>
      <c r="M8" s="7">
        <f>'STD 6 TO 8'!Q7</f>
        <v>0</v>
      </c>
      <c r="N8" s="7">
        <f>'STD 6 TO 8'!R7</f>
        <v>0</v>
      </c>
      <c r="O8" s="7">
        <f>'STD 6 TO 8'!S7</f>
        <v>0</v>
      </c>
      <c r="P8" s="7">
        <f>'STD 6 TO 8'!T7</f>
        <v>0</v>
      </c>
      <c r="Q8" s="7">
        <f>'STD 6 TO 8'!U7</f>
        <v>0</v>
      </c>
      <c r="R8" s="7">
        <f>'STD 6 TO 8'!V7</f>
        <v>0</v>
      </c>
      <c r="S8" s="7">
        <f t="shared" si="1"/>
        <v>27</v>
      </c>
      <c r="T8" s="7">
        <f>'STD 6 TO 8'!X7</f>
        <v>2</v>
      </c>
    </row>
    <row r="9" spans="1:20" ht="20.25">
      <c r="A9" s="7">
        <v>4</v>
      </c>
      <c r="B9" s="24" t="s">
        <v>3</v>
      </c>
      <c r="D9" s="7" t="str">
        <f t="shared" si="0"/>
        <v>નાડોલિયા</v>
      </c>
      <c r="E9" s="26"/>
      <c r="F9" s="26"/>
      <c r="G9" s="26"/>
      <c r="I9" s="24"/>
      <c r="J9" s="53"/>
      <c r="K9" s="52"/>
      <c r="L9" s="7">
        <f>'STD 6 TO 8'!P8</f>
      </c>
      <c r="M9" s="7">
        <f>'STD 6 TO 8'!Q8</f>
      </c>
      <c r="N9" s="7">
        <f>'STD 6 TO 8'!R8</f>
      </c>
      <c r="O9" s="7">
        <f>'STD 6 TO 8'!S8</f>
      </c>
      <c r="P9" s="7">
        <f>'STD 6 TO 8'!T8</f>
      </c>
      <c r="Q9" s="7">
        <f>'STD 6 TO 8'!U8</f>
      </c>
      <c r="R9" s="7">
        <f>'STD 6 TO 8'!V8</f>
      </c>
      <c r="S9" s="7">
        <f t="shared" si="1"/>
      </c>
      <c r="T9" s="7">
        <f>'STD 6 TO 8'!X8</f>
      </c>
    </row>
    <row r="10" spans="1:20" ht="20.25">
      <c r="A10" s="7">
        <v>5</v>
      </c>
      <c r="B10" s="24" t="s">
        <v>4</v>
      </c>
      <c r="D10" s="7" t="str">
        <f t="shared" si="0"/>
        <v>સોનવડ</v>
      </c>
      <c r="E10" s="26"/>
      <c r="F10" s="26"/>
      <c r="G10" s="26"/>
      <c r="I10" s="24"/>
      <c r="J10" s="51"/>
      <c r="K10" s="52"/>
      <c r="L10" s="7">
        <f>'STD 6 TO 8'!P9</f>
      </c>
      <c r="M10" s="7">
        <f>'STD 6 TO 8'!Q9</f>
      </c>
      <c r="N10" s="7">
        <f>'STD 6 TO 8'!R9</f>
      </c>
      <c r="O10" s="7">
        <f>'STD 6 TO 8'!S9</f>
      </c>
      <c r="P10" s="7">
        <f>'STD 6 TO 8'!T9</f>
      </c>
      <c r="Q10" s="7">
        <f>'STD 6 TO 8'!U9</f>
      </c>
      <c r="R10" s="7">
        <f>'STD 6 TO 8'!V9</f>
      </c>
      <c r="S10" s="7">
        <f t="shared" si="1"/>
      </c>
      <c r="T10" s="7">
        <f>'STD 6 TO 8'!X9</f>
      </c>
    </row>
    <row r="11" spans="1:20" ht="20.25">
      <c r="A11" s="7">
        <v>6</v>
      </c>
      <c r="B11" s="24" t="s">
        <v>5</v>
      </c>
      <c r="D11" s="7" t="str">
        <f t="shared" si="0"/>
        <v>મણિપુર</v>
      </c>
      <c r="E11" s="26"/>
      <c r="F11" s="26"/>
      <c r="G11" s="26"/>
      <c r="I11" s="24"/>
      <c r="J11" s="53"/>
      <c r="K11" s="52"/>
      <c r="L11" s="7">
        <f>'STD 6 TO 8'!P10</f>
      </c>
      <c r="M11" s="7">
        <f>'STD 6 TO 8'!Q10</f>
      </c>
      <c r="N11" s="7">
        <f>'STD 6 TO 8'!R10</f>
      </c>
      <c r="O11" s="7">
        <f>'STD 6 TO 8'!S10</f>
      </c>
      <c r="P11" s="7">
        <f>'STD 6 TO 8'!T10</f>
      </c>
      <c r="Q11" s="7">
        <f>'STD 6 TO 8'!U10</f>
      </c>
      <c r="R11" s="7">
        <f>'STD 6 TO 8'!V10</f>
      </c>
      <c r="S11" s="7">
        <f t="shared" si="1"/>
      </c>
      <c r="T11" s="7">
        <f>'STD 6 TO 8'!X10</f>
      </c>
    </row>
    <row r="12" spans="1:20" ht="20.25">
      <c r="A12" s="7">
        <v>7</v>
      </c>
      <c r="B12" s="24" t="s">
        <v>6</v>
      </c>
      <c r="D12" s="7" t="str">
        <f t="shared" si="0"/>
        <v>ડરણમોરવા</v>
      </c>
      <c r="E12" s="26"/>
      <c r="F12" s="26"/>
      <c r="G12" s="26"/>
      <c r="I12" s="24"/>
      <c r="J12" s="53"/>
      <c r="K12" s="52"/>
      <c r="L12" s="7">
        <f>'STD 6 TO 8'!P11</f>
      </c>
      <c r="M12" s="7">
        <f>'STD 6 TO 8'!Q11</f>
      </c>
      <c r="N12" s="7">
        <f>'STD 6 TO 8'!R11</f>
      </c>
      <c r="O12" s="7">
        <f>'STD 6 TO 8'!S11</f>
      </c>
      <c r="P12" s="7">
        <f>'STD 6 TO 8'!T11</f>
      </c>
      <c r="Q12" s="7">
        <f>'STD 6 TO 8'!U11</f>
      </c>
      <c r="R12" s="7">
        <f>'STD 6 TO 8'!V11</f>
      </c>
      <c r="S12" s="7">
        <f t="shared" si="1"/>
      </c>
      <c r="T12" s="7">
        <f>'STD 6 TO 8'!X11</f>
      </c>
    </row>
    <row r="13" spans="1:20" ht="20.25">
      <c r="A13" s="7">
        <v>8</v>
      </c>
      <c r="B13" s="24" t="s">
        <v>7</v>
      </c>
      <c r="D13" s="7" t="str">
        <f t="shared" si="0"/>
        <v>રોઝાપુરી</v>
      </c>
      <c r="E13" s="26"/>
      <c r="F13" s="26"/>
      <c r="G13" s="26"/>
      <c r="I13" s="24"/>
      <c r="J13" s="54"/>
      <c r="K13" s="52"/>
      <c r="L13" s="7">
        <f>'STD 6 TO 8'!P12</f>
      </c>
      <c r="M13" s="7">
        <f>'STD 6 TO 8'!Q12</f>
      </c>
      <c r="N13" s="7">
        <f>'STD 6 TO 8'!R12</f>
      </c>
      <c r="O13" s="7">
        <f>'STD 6 TO 8'!S12</f>
      </c>
      <c r="P13" s="7">
        <f>'STD 6 TO 8'!T12</f>
      </c>
      <c r="Q13" s="7">
        <f>'STD 6 TO 8'!U12</f>
      </c>
      <c r="R13" s="7">
        <f>'STD 6 TO 8'!V12</f>
      </c>
      <c r="S13" s="7">
        <f t="shared" si="1"/>
      </c>
      <c r="T13" s="7">
        <f>'STD 6 TO 8'!X12</f>
      </c>
    </row>
    <row r="14" spans="1:20" ht="20.25">
      <c r="A14" s="7">
        <v>9</v>
      </c>
      <c r="B14" s="24" t="s">
        <v>8</v>
      </c>
      <c r="D14" s="7" t="str">
        <f t="shared" si="0"/>
        <v>લક્ષ્મણપુરા</v>
      </c>
      <c r="E14" s="26"/>
      <c r="F14" s="26"/>
      <c r="G14" s="26"/>
      <c r="I14" s="24"/>
      <c r="J14" s="55"/>
      <c r="K14" s="52"/>
      <c r="L14" s="7">
        <f>'STD 6 TO 8'!P13</f>
      </c>
      <c r="M14" s="7">
        <f>'STD 6 TO 8'!Q13</f>
      </c>
      <c r="N14" s="7">
        <f>'STD 6 TO 8'!R13</f>
      </c>
      <c r="O14" s="7">
        <f>'STD 6 TO 8'!S13</f>
      </c>
      <c r="P14" s="7">
        <f>'STD 6 TO 8'!T13</f>
      </c>
      <c r="Q14" s="7">
        <f>'STD 6 TO 8'!U13</f>
      </c>
      <c r="R14" s="7">
        <f>'STD 6 TO 8'!V13</f>
      </c>
      <c r="S14" s="7">
        <f t="shared" si="1"/>
      </c>
      <c r="T14" s="7">
        <f>'STD 6 TO 8'!X13</f>
      </c>
    </row>
    <row r="15" spans="1:20" ht="20.25">
      <c r="A15" s="7">
        <v>10</v>
      </c>
      <c r="B15" s="24" t="s">
        <v>9</v>
      </c>
      <c r="D15" s="7" t="str">
        <f t="shared" si="0"/>
        <v>લ્હોર</v>
      </c>
      <c r="E15" s="26"/>
      <c r="F15" s="26"/>
      <c r="G15" s="26"/>
      <c r="I15" s="24"/>
      <c r="J15" s="55"/>
      <c r="K15" s="52"/>
      <c r="L15" s="7">
        <f>'STD 6 TO 8'!P14</f>
      </c>
      <c r="M15" s="7">
        <f>'STD 6 TO 8'!Q14</f>
      </c>
      <c r="N15" s="7">
        <f>'STD 6 TO 8'!R14</f>
      </c>
      <c r="O15" s="7">
        <f>'STD 6 TO 8'!S14</f>
      </c>
      <c r="P15" s="7">
        <f>'STD 6 TO 8'!T14</f>
      </c>
      <c r="Q15" s="7">
        <f>'STD 6 TO 8'!U14</f>
      </c>
      <c r="R15" s="7">
        <f>'STD 6 TO 8'!V14</f>
      </c>
      <c r="S15" s="7">
        <f t="shared" si="1"/>
      </c>
      <c r="T15" s="7">
        <f>'STD 6 TO 8'!X14</f>
      </c>
    </row>
    <row r="16" spans="1:20" ht="20.25">
      <c r="A16" s="7">
        <v>11</v>
      </c>
      <c r="B16" s="24" t="s">
        <v>10</v>
      </c>
      <c r="D16" s="7" t="str">
        <f t="shared" si="0"/>
        <v>સેદરડી</v>
      </c>
      <c r="E16" s="26"/>
      <c r="F16" s="26"/>
      <c r="G16" s="26"/>
      <c r="I16" s="24"/>
      <c r="J16" s="55"/>
      <c r="K16" s="52"/>
      <c r="L16" s="7">
        <f>'STD 6 TO 8'!P15</f>
      </c>
      <c r="M16" s="7">
        <f>'STD 6 TO 8'!Q15</f>
      </c>
      <c r="N16" s="7">
        <f>'STD 6 TO 8'!R15</f>
      </c>
      <c r="O16" s="7">
        <f>'STD 6 TO 8'!S15</f>
      </c>
      <c r="P16" s="7">
        <f>'STD 6 TO 8'!T15</f>
      </c>
      <c r="Q16" s="7">
        <f>'STD 6 TO 8'!U15</f>
      </c>
      <c r="R16" s="7">
        <f>'STD 6 TO 8'!V15</f>
      </c>
      <c r="S16" s="7">
        <f t="shared" si="1"/>
      </c>
      <c r="T16" s="7">
        <f>'STD 6 TO 8'!X15</f>
      </c>
    </row>
    <row r="17" spans="1:20" ht="20.25">
      <c r="A17" s="7">
        <v>12</v>
      </c>
      <c r="B17" s="24" t="s">
        <v>11</v>
      </c>
      <c r="D17" s="7" t="str">
        <f t="shared" si="0"/>
        <v>ઘુઘલા</v>
      </c>
      <c r="E17" s="26"/>
      <c r="F17" s="26"/>
      <c r="G17" s="26"/>
      <c r="I17" s="24"/>
      <c r="J17" s="56"/>
      <c r="K17" s="52"/>
      <c r="L17" s="7">
        <f>'STD 6 TO 8'!P16</f>
      </c>
      <c r="M17" s="7">
        <f>'STD 6 TO 8'!Q16</f>
      </c>
      <c r="N17" s="7">
        <f>'STD 6 TO 8'!R16</f>
      </c>
      <c r="O17" s="7">
        <f>'STD 6 TO 8'!S16</f>
      </c>
      <c r="P17" s="7">
        <f>'STD 6 TO 8'!T16</f>
      </c>
      <c r="Q17" s="7">
        <f>'STD 6 TO 8'!U16</f>
      </c>
      <c r="R17" s="7">
        <f>'STD 6 TO 8'!V16</f>
      </c>
      <c r="S17" s="7">
        <f t="shared" si="1"/>
      </c>
      <c r="T17" s="7">
        <f>'STD 6 TO 8'!X16</f>
      </c>
    </row>
    <row r="18" spans="2:20" ht="20.25">
      <c r="B18" s="6"/>
      <c r="I18" s="24"/>
      <c r="J18" s="56"/>
      <c r="K18" s="52"/>
      <c r="L18" s="7">
        <f>'STD 6 TO 8'!P17</f>
      </c>
      <c r="M18" s="7">
        <f>'STD 6 TO 8'!Q17</f>
      </c>
      <c r="N18" s="7">
        <f>'STD 6 TO 8'!R17</f>
      </c>
      <c r="O18" s="7">
        <f>'STD 6 TO 8'!S17</f>
      </c>
      <c r="P18" s="7">
        <f>'STD 6 TO 8'!T17</f>
      </c>
      <c r="Q18" s="7">
        <f>'STD 6 TO 8'!U17</f>
      </c>
      <c r="R18" s="7">
        <f>'STD 6 TO 8'!V17</f>
      </c>
      <c r="S18" s="7">
        <f t="shared" si="1"/>
      </c>
      <c r="T18" s="7">
        <f>'STD 6 TO 8'!X17</f>
      </c>
    </row>
    <row r="19" spans="2:20" ht="20.25">
      <c r="B19" s="6"/>
      <c r="D19" s="7" t="s">
        <v>23</v>
      </c>
      <c r="E19" s="7">
        <f>SUM(E6:E18)</f>
        <v>15</v>
      </c>
      <c r="F19" s="7">
        <f>SUM(F6:F18)</f>
        <v>22</v>
      </c>
      <c r="G19" s="7">
        <f>SUM(G6:G18)</f>
        <v>29</v>
      </c>
      <c r="I19" s="24"/>
      <c r="J19" s="51"/>
      <c r="K19" s="52"/>
      <c r="L19" s="7">
        <f>'STD 6 TO 8'!P18</f>
      </c>
      <c r="M19" s="7">
        <f>'STD 6 TO 8'!Q18</f>
      </c>
      <c r="N19" s="7">
        <f>'STD 6 TO 8'!R18</f>
      </c>
      <c r="O19" s="7">
        <f>'STD 6 TO 8'!S18</f>
      </c>
      <c r="P19" s="7">
        <f>'STD 6 TO 8'!T18</f>
      </c>
      <c r="Q19" s="7">
        <f>'STD 6 TO 8'!U18</f>
      </c>
      <c r="R19" s="7">
        <f>'STD 6 TO 8'!V18</f>
      </c>
      <c r="S19" s="7">
        <f t="shared" si="1"/>
      </c>
      <c r="T19" s="7">
        <f>'STD 6 TO 8'!X18</f>
      </c>
    </row>
    <row r="20" spans="2:20" ht="20.25">
      <c r="B20" s="6"/>
      <c r="D20" s="7" t="s">
        <v>12</v>
      </c>
      <c r="E20" s="7">
        <v>7</v>
      </c>
      <c r="F20" s="7">
        <v>7</v>
      </c>
      <c r="G20" s="7">
        <v>7</v>
      </c>
      <c r="I20" s="24"/>
      <c r="J20" s="51"/>
      <c r="K20" s="52"/>
      <c r="L20" s="7">
        <f>'STD 6 TO 8'!P19</f>
      </c>
      <c r="M20" s="7">
        <f>'STD 6 TO 8'!Q19</f>
      </c>
      <c r="N20" s="7">
        <f>'STD 6 TO 8'!R19</f>
      </c>
      <c r="O20" s="7">
        <f>'STD 6 TO 8'!S19</f>
      </c>
      <c r="P20" s="7">
        <f>'STD 6 TO 8'!T19</f>
      </c>
      <c r="Q20" s="7">
        <f>'STD 6 TO 8'!U19</f>
      </c>
      <c r="R20" s="7">
        <f>'STD 6 TO 8'!V19</f>
      </c>
      <c r="S20" s="7">
        <f t="shared" si="1"/>
      </c>
      <c r="T20" s="7">
        <f>'STD 6 TO 8'!X19</f>
      </c>
    </row>
    <row r="21" spans="2:20" ht="20.25">
      <c r="B21" s="6"/>
      <c r="D21" s="7" t="s">
        <v>24</v>
      </c>
      <c r="E21" s="7">
        <f>E19*E20</f>
        <v>105</v>
      </c>
      <c r="F21" s="7">
        <f>F19*F20</f>
        <v>154</v>
      </c>
      <c r="G21" s="7">
        <f>G19*G20</f>
        <v>203</v>
      </c>
      <c r="I21" s="24"/>
      <c r="J21" s="56"/>
      <c r="K21" s="52"/>
      <c r="L21" s="7">
        <f>'STD 6 TO 8'!P20</f>
      </c>
      <c r="M21" s="7">
        <f>'STD 6 TO 8'!Q20</f>
      </c>
      <c r="N21" s="7">
        <f>'STD 6 TO 8'!R20</f>
      </c>
      <c r="O21" s="7">
        <f>'STD 6 TO 8'!S20</f>
      </c>
      <c r="P21" s="7">
        <f>'STD 6 TO 8'!T20</f>
      </c>
      <c r="Q21" s="7">
        <f>'STD 6 TO 8'!U20</f>
      </c>
      <c r="R21" s="7">
        <f>'STD 6 TO 8'!V20</f>
      </c>
      <c r="S21" s="7">
        <f t="shared" si="1"/>
      </c>
      <c r="T21" s="7">
        <f>'STD 6 TO 8'!X20</f>
      </c>
    </row>
    <row r="22" spans="4:20" ht="20.25">
      <c r="D22" s="7" t="s">
        <v>34</v>
      </c>
      <c r="E22" s="105">
        <f>IF(E21=0,0,(E21+F21+G21))</f>
        <v>462</v>
      </c>
      <c r="F22" s="105"/>
      <c r="G22" s="105"/>
      <c r="I22" s="24"/>
      <c r="J22" s="56"/>
      <c r="K22" s="52"/>
      <c r="L22" s="7">
        <f>'STD 6 TO 8'!P21</f>
      </c>
      <c r="M22" s="7">
        <f>'STD 6 TO 8'!Q21</f>
      </c>
      <c r="N22" s="7">
        <f>'STD 6 TO 8'!R21</f>
      </c>
      <c r="O22" s="7">
        <f>'STD 6 TO 8'!S21</f>
      </c>
      <c r="P22" s="7">
        <f>'STD 6 TO 8'!T21</f>
      </c>
      <c r="Q22" s="7">
        <f>'STD 6 TO 8'!U21</f>
      </c>
      <c r="R22" s="7">
        <f>'STD 6 TO 8'!V21</f>
      </c>
      <c r="S22" s="7">
        <f t="shared" si="1"/>
      </c>
      <c r="T22" s="7">
        <f>'STD 6 TO 8'!X21</f>
      </c>
    </row>
    <row r="23" spans="4:20" ht="20.25">
      <c r="D23" s="7" t="s">
        <v>25</v>
      </c>
      <c r="E23" s="105">
        <f>MAX(I6:I68)</f>
        <v>3</v>
      </c>
      <c r="F23" s="105"/>
      <c r="G23" s="105"/>
      <c r="I23" s="24"/>
      <c r="J23" s="55"/>
      <c r="K23" s="52"/>
      <c r="L23" s="7">
        <f>'STD 6 TO 8'!P22</f>
      </c>
      <c r="M23" s="7">
        <f>'STD 6 TO 8'!Q22</f>
      </c>
      <c r="N23" s="7">
        <f>'STD 6 TO 8'!R22</f>
      </c>
      <c r="O23" s="7">
        <f>'STD 6 TO 8'!S22</f>
      </c>
      <c r="P23" s="7">
        <f>'STD 6 TO 8'!T22</f>
      </c>
      <c r="Q23" s="7">
        <f>'STD 6 TO 8'!U22</f>
      </c>
      <c r="R23" s="7">
        <f>'STD 6 TO 8'!V22</f>
      </c>
      <c r="S23" s="7">
        <f t="shared" si="1"/>
      </c>
      <c r="T23" s="7">
        <f>'STD 6 TO 8'!X22</f>
      </c>
    </row>
    <row r="24" spans="4:20" ht="22.5">
      <c r="D24" s="7" t="s">
        <v>26</v>
      </c>
      <c r="E24" s="108">
        <f>IF(E23=0,0,ROUND(E22/E23,0))</f>
        <v>154</v>
      </c>
      <c r="F24" s="108"/>
      <c r="G24" s="108"/>
      <c r="I24" s="24"/>
      <c r="J24" s="57"/>
      <c r="K24" s="52"/>
      <c r="L24" s="7">
        <f>'STD 6 TO 8'!P23</f>
      </c>
      <c r="M24" s="7">
        <f>'STD 6 TO 8'!Q23</f>
      </c>
      <c r="N24" s="7">
        <f>'STD 6 TO 8'!R23</f>
      </c>
      <c r="O24" s="7">
        <f>'STD 6 TO 8'!S23</f>
      </c>
      <c r="P24" s="7">
        <f>'STD 6 TO 8'!T23</f>
      </c>
      <c r="Q24" s="7">
        <f>'STD 6 TO 8'!U23</f>
      </c>
      <c r="R24" s="7">
        <f>'STD 6 TO 8'!V23</f>
      </c>
      <c r="S24" s="7">
        <f t="shared" si="1"/>
      </c>
      <c r="T24" s="7">
        <f>'STD 6 TO 8'!X23</f>
      </c>
    </row>
    <row r="25" spans="4:20" ht="20.25">
      <c r="D25" s="7" t="s">
        <v>35</v>
      </c>
      <c r="E25" s="105">
        <f>E28+F28+G28</f>
        <v>42</v>
      </c>
      <c r="F25" s="105"/>
      <c r="G25" s="105"/>
      <c r="I25" s="24"/>
      <c r="J25" s="55"/>
      <c r="K25" s="52"/>
      <c r="L25" s="7">
        <f>'STD 6 TO 8'!P24</f>
      </c>
      <c r="M25" s="7">
        <f>'STD 6 TO 8'!Q24</f>
      </c>
      <c r="N25" s="7">
        <f>'STD 6 TO 8'!R24</f>
      </c>
      <c r="O25" s="7">
        <f>'STD 6 TO 8'!S24</f>
      </c>
      <c r="P25" s="7">
        <f>'STD 6 TO 8'!T24</f>
      </c>
      <c r="Q25" s="7">
        <f>'STD 6 TO 8'!U24</f>
      </c>
      <c r="R25" s="7">
        <f>'STD 6 TO 8'!V24</f>
      </c>
      <c r="S25" s="7">
        <f t="shared" si="1"/>
      </c>
      <c r="T25" s="7">
        <f>'STD 6 TO 8'!X24</f>
      </c>
    </row>
    <row r="26" spans="9:20" ht="20.25">
      <c r="I26" s="24"/>
      <c r="J26" s="51"/>
      <c r="K26" s="52"/>
      <c r="L26" s="7">
        <f>'STD 6 TO 8'!P25</f>
      </c>
      <c r="M26" s="7">
        <f>'STD 6 TO 8'!Q25</f>
      </c>
      <c r="N26" s="7">
        <f>'STD 6 TO 8'!R25</f>
      </c>
      <c r="O26" s="7">
        <f>'STD 6 TO 8'!S25</f>
      </c>
      <c r="P26" s="7">
        <f>'STD 6 TO 8'!T25</f>
      </c>
      <c r="Q26" s="7">
        <f>'STD 6 TO 8'!U25</f>
      </c>
      <c r="R26" s="7">
        <f>'STD 6 TO 8'!V25</f>
      </c>
      <c r="S26" s="7">
        <f t="shared" si="1"/>
      </c>
      <c r="T26" s="7">
        <f>'STD 6 TO 8'!X25</f>
      </c>
    </row>
    <row r="27" spans="5:20" ht="20.25">
      <c r="E27" s="22">
        <f>COUNTIF(E6:E17,"&gt;0")</f>
        <v>2</v>
      </c>
      <c r="F27" s="22">
        <f>COUNTIF(F6:F17,"&gt;0")</f>
        <v>2</v>
      </c>
      <c r="G27" s="22">
        <f>COUNTIF(G6:G17,"&gt;0")</f>
        <v>2</v>
      </c>
      <c r="I27" s="24"/>
      <c r="J27" s="51"/>
      <c r="K27" s="52"/>
      <c r="L27" s="7">
        <f>'STD 6 TO 8'!P26</f>
      </c>
      <c r="M27" s="7">
        <f>'STD 6 TO 8'!Q26</f>
      </c>
      <c r="N27" s="7">
        <f>'STD 6 TO 8'!R26</f>
      </c>
      <c r="O27" s="7">
        <f>'STD 6 TO 8'!S26</f>
      </c>
      <c r="P27" s="7">
        <f>'STD 6 TO 8'!T26</f>
      </c>
      <c r="Q27" s="7">
        <f>'STD 6 TO 8'!U26</f>
      </c>
      <c r="R27" s="7">
        <f>'STD 6 TO 8'!V26</f>
      </c>
      <c r="S27" s="7">
        <f t="shared" si="1"/>
      </c>
      <c r="T27" s="7">
        <f>'STD 6 TO 8'!X26</f>
      </c>
    </row>
    <row r="28" spans="5:20" ht="20.25">
      <c r="E28" s="22">
        <f>E27*7</f>
        <v>14</v>
      </c>
      <c r="F28" s="22">
        <f>F27*7</f>
        <v>14</v>
      </c>
      <c r="G28" s="22">
        <f>G27*7</f>
        <v>14</v>
      </c>
      <c r="I28" s="24"/>
      <c r="J28" s="53"/>
      <c r="K28" s="52"/>
      <c r="L28" s="7">
        <f>'STD 6 TO 8'!P27</f>
      </c>
      <c r="M28" s="7">
        <f>'STD 6 TO 8'!Q27</f>
      </c>
      <c r="N28" s="7">
        <f>'STD 6 TO 8'!R27</f>
      </c>
      <c r="O28" s="7">
        <f>'STD 6 TO 8'!S27</f>
      </c>
      <c r="P28" s="7">
        <f>'STD 6 TO 8'!T27</f>
      </c>
      <c r="Q28" s="7">
        <f>'STD 6 TO 8'!U27</f>
      </c>
      <c r="R28" s="7">
        <f>'STD 6 TO 8'!V27</f>
      </c>
      <c r="S28" s="7">
        <f t="shared" si="1"/>
      </c>
      <c r="T28" s="7">
        <f>'STD 6 TO 8'!X27</f>
      </c>
    </row>
    <row r="29" spans="9:20" ht="20.25">
      <c r="I29" s="24"/>
      <c r="J29" s="55"/>
      <c r="K29" s="52"/>
      <c r="L29" s="7">
        <f>'STD 6 TO 8'!P28</f>
      </c>
      <c r="M29" s="7">
        <f>'STD 6 TO 8'!Q28</f>
      </c>
      <c r="N29" s="7">
        <f>'STD 6 TO 8'!R28</f>
      </c>
      <c r="O29" s="7">
        <f>'STD 6 TO 8'!S28</f>
      </c>
      <c r="P29" s="7">
        <f>'STD 6 TO 8'!T28</f>
      </c>
      <c r="Q29" s="7">
        <f>'STD 6 TO 8'!U28</f>
      </c>
      <c r="R29" s="7">
        <f>'STD 6 TO 8'!V28</f>
      </c>
      <c r="S29" s="7">
        <f t="shared" si="1"/>
      </c>
      <c r="T29" s="7">
        <f>'STD 6 TO 8'!X28</f>
      </c>
    </row>
    <row r="30" spans="9:20" ht="20.25">
      <c r="I30" s="24"/>
      <c r="J30" s="53"/>
      <c r="K30" s="52"/>
      <c r="L30" s="7">
        <f>'STD 6 TO 8'!P29</f>
      </c>
      <c r="M30" s="7">
        <f>'STD 6 TO 8'!Q29</f>
      </c>
      <c r="N30" s="7">
        <f>'STD 6 TO 8'!R29</f>
      </c>
      <c r="O30" s="7">
        <f>'STD 6 TO 8'!S29</f>
      </c>
      <c r="P30" s="7">
        <f>'STD 6 TO 8'!T29</f>
      </c>
      <c r="Q30" s="7">
        <f>'STD 6 TO 8'!U29</f>
      </c>
      <c r="R30" s="7">
        <f>'STD 6 TO 8'!V29</f>
      </c>
      <c r="S30" s="7">
        <f t="shared" si="1"/>
      </c>
      <c r="T30" s="7">
        <f>'STD 6 TO 8'!X29</f>
      </c>
    </row>
    <row r="31" spans="5:20" ht="20.25">
      <c r="E31" s="25"/>
      <c r="F31" s="25"/>
      <c r="G31" s="25"/>
      <c r="I31" s="24"/>
      <c r="J31" s="56"/>
      <c r="K31" s="52"/>
      <c r="L31" s="7">
        <f>'STD 6 TO 8'!P30</f>
      </c>
      <c r="M31" s="7">
        <f>'STD 6 TO 8'!Q30</f>
      </c>
      <c r="N31" s="7">
        <f>'STD 6 TO 8'!R30</f>
      </c>
      <c r="O31" s="7">
        <f>'STD 6 TO 8'!S30</f>
      </c>
      <c r="P31" s="7">
        <f>'STD 6 TO 8'!T30</f>
      </c>
      <c r="Q31" s="7">
        <f>'STD 6 TO 8'!U30</f>
      </c>
      <c r="R31" s="7">
        <f>'STD 6 TO 8'!V30</f>
      </c>
      <c r="S31" s="7">
        <f t="shared" si="1"/>
      </c>
      <c r="T31" s="7">
        <f>'STD 6 TO 8'!X30</f>
      </c>
    </row>
    <row r="32" spans="5:20" ht="20.25">
      <c r="E32" s="25"/>
      <c r="F32" s="25"/>
      <c r="G32" s="25"/>
      <c r="I32" s="24"/>
      <c r="J32" s="56"/>
      <c r="K32" s="52"/>
      <c r="L32" s="7">
        <f>'STD 6 TO 8'!P31</f>
      </c>
      <c r="M32" s="7">
        <f>'STD 6 TO 8'!Q31</f>
      </c>
      <c r="N32" s="7">
        <f>'STD 6 TO 8'!R31</f>
      </c>
      <c r="O32" s="7">
        <f>'STD 6 TO 8'!S31</f>
      </c>
      <c r="P32" s="7">
        <f>'STD 6 TO 8'!T31</f>
      </c>
      <c r="Q32" s="7">
        <f>'STD 6 TO 8'!U31</f>
      </c>
      <c r="R32" s="7">
        <f>'STD 6 TO 8'!V31</f>
      </c>
      <c r="S32" s="7">
        <f t="shared" si="1"/>
      </c>
      <c r="T32" s="7">
        <f>'STD 6 TO 8'!X31</f>
      </c>
    </row>
    <row r="33" spans="5:20" ht="20.25">
      <c r="E33" s="25"/>
      <c r="F33" s="25"/>
      <c r="G33" s="25"/>
      <c r="I33" s="24"/>
      <c r="J33" s="56"/>
      <c r="K33" s="52"/>
      <c r="L33" s="7">
        <f>'STD 6 TO 8'!P32</f>
      </c>
      <c r="M33" s="7">
        <f>'STD 6 TO 8'!Q32</f>
      </c>
      <c r="N33" s="7">
        <f>'STD 6 TO 8'!R32</f>
      </c>
      <c r="O33" s="7">
        <f>'STD 6 TO 8'!S32</f>
      </c>
      <c r="P33" s="7">
        <f>'STD 6 TO 8'!T32</f>
      </c>
      <c r="Q33" s="7">
        <f>'STD 6 TO 8'!U32</f>
      </c>
      <c r="R33" s="7">
        <f>'STD 6 TO 8'!V32</f>
      </c>
      <c r="S33" s="7">
        <f t="shared" si="1"/>
      </c>
      <c r="T33" s="7">
        <f>'STD 6 TO 8'!X32</f>
      </c>
    </row>
    <row r="34" spans="5:20" ht="20.25">
      <c r="E34" s="25"/>
      <c r="F34" s="25"/>
      <c r="G34" s="25"/>
      <c r="I34" s="24"/>
      <c r="J34" s="27"/>
      <c r="K34" s="24"/>
      <c r="L34" s="7">
        <f>'STD 6 TO 8'!P33</f>
      </c>
      <c r="M34" s="7">
        <f>'STD 6 TO 8'!Q33</f>
      </c>
      <c r="N34" s="7">
        <f>'STD 6 TO 8'!R33</f>
      </c>
      <c r="O34" s="7">
        <f>'STD 6 TO 8'!S33</f>
      </c>
      <c r="P34" s="7">
        <f>'STD 6 TO 8'!T33</f>
      </c>
      <c r="Q34" s="7">
        <f>'STD 6 TO 8'!U33</f>
      </c>
      <c r="R34" s="7">
        <f>'STD 6 TO 8'!V33</f>
      </c>
      <c r="S34" s="7">
        <f t="shared" si="1"/>
      </c>
      <c r="T34" s="7">
        <f>'STD 6 TO 8'!X33</f>
      </c>
    </row>
    <row r="35" spans="5:20" ht="20.25">
      <c r="E35" s="25"/>
      <c r="F35" s="25"/>
      <c r="G35" s="25"/>
      <c r="I35" s="24"/>
      <c r="J35" s="27"/>
      <c r="K35" s="24"/>
      <c r="L35" s="7">
        <f>'STD 6 TO 8'!P34</f>
      </c>
      <c r="M35" s="7">
        <f>'STD 6 TO 8'!Q34</f>
      </c>
      <c r="N35" s="7">
        <f>'STD 6 TO 8'!R34</f>
      </c>
      <c r="O35" s="7">
        <f>'STD 6 TO 8'!S34</f>
      </c>
      <c r="P35" s="7">
        <f>'STD 6 TO 8'!T34</f>
      </c>
      <c r="Q35" s="7">
        <f>'STD 6 TO 8'!U34</f>
      </c>
      <c r="R35" s="7">
        <f>'STD 6 TO 8'!V34</f>
      </c>
      <c r="S35" s="7">
        <f t="shared" si="1"/>
      </c>
      <c r="T35" s="7">
        <f>'STD 6 TO 8'!X34</f>
      </c>
    </row>
    <row r="36" spans="5:20" ht="20.25">
      <c r="E36" s="25"/>
      <c r="F36" s="25"/>
      <c r="G36" s="25"/>
      <c r="I36" s="24"/>
      <c r="J36" s="27"/>
      <c r="K36" s="24"/>
      <c r="L36" s="7">
        <f>'STD 6 TO 8'!P35</f>
      </c>
      <c r="M36" s="7">
        <f>'STD 6 TO 8'!Q35</f>
      </c>
      <c r="N36" s="7">
        <f>'STD 6 TO 8'!R35</f>
      </c>
      <c r="O36" s="7">
        <f>'STD 6 TO 8'!S35</f>
      </c>
      <c r="P36" s="7">
        <f>'STD 6 TO 8'!T35</f>
      </c>
      <c r="Q36" s="7">
        <f>'STD 6 TO 8'!U35</f>
      </c>
      <c r="R36" s="7">
        <f>'STD 6 TO 8'!V35</f>
      </c>
      <c r="S36" s="7">
        <f t="shared" si="1"/>
      </c>
      <c r="T36" s="7">
        <f>'STD 6 TO 8'!X35</f>
      </c>
    </row>
    <row r="37" spans="5:20" ht="20.25">
      <c r="E37" s="25"/>
      <c r="F37" s="25"/>
      <c r="G37" s="25"/>
      <c r="I37" s="24"/>
      <c r="J37" s="27"/>
      <c r="K37" s="24"/>
      <c r="L37" s="7">
        <f>'STD 6 TO 8'!P36</f>
      </c>
      <c r="M37" s="7">
        <f>'STD 6 TO 8'!Q36</f>
      </c>
      <c r="N37" s="7">
        <f>'STD 6 TO 8'!R36</f>
      </c>
      <c r="O37" s="7">
        <f>'STD 6 TO 8'!S36</f>
      </c>
      <c r="P37" s="7">
        <f>'STD 6 TO 8'!T36</f>
      </c>
      <c r="Q37" s="7">
        <f>'STD 6 TO 8'!U36</f>
      </c>
      <c r="R37" s="7">
        <f>'STD 6 TO 8'!V36</f>
      </c>
      <c r="S37" s="7">
        <f t="shared" si="1"/>
      </c>
      <c r="T37" s="7">
        <f>'STD 6 TO 8'!X36</f>
      </c>
    </row>
    <row r="38" spans="5:20" ht="20.25">
      <c r="E38" s="25"/>
      <c r="F38" s="25"/>
      <c r="G38" s="25"/>
      <c r="I38" s="24"/>
      <c r="J38" s="27"/>
      <c r="K38" s="24"/>
      <c r="L38" s="7">
        <f>'STD 6 TO 8'!P37</f>
      </c>
      <c r="M38" s="7">
        <f>'STD 6 TO 8'!Q37</f>
      </c>
      <c r="N38" s="7">
        <f>'STD 6 TO 8'!R37</f>
      </c>
      <c r="O38" s="7">
        <f>'STD 6 TO 8'!S37</f>
      </c>
      <c r="P38" s="7">
        <f>'STD 6 TO 8'!T37</f>
      </c>
      <c r="Q38" s="7">
        <f>'STD 6 TO 8'!U37</f>
      </c>
      <c r="R38" s="7">
        <f>'STD 6 TO 8'!V37</f>
      </c>
      <c r="S38" s="7">
        <f t="shared" si="1"/>
      </c>
      <c r="T38" s="7">
        <f>'STD 6 TO 8'!X37</f>
      </c>
    </row>
    <row r="39" spans="5:20" ht="20.25">
      <c r="E39" s="25"/>
      <c r="F39" s="25"/>
      <c r="G39" s="25"/>
      <c r="I39" s="24"/>
      <c r="J39" s="27"/>
      <c r="K39" s="24"/>
      <c r="L39" s="7">
        <f>'STD 6 TO 8'!P38</f>
      </c>
      <c r="M39" s="7">
        <f>'STD 6 TO 8'!Q38</f>
      </c>
      <c r="N39" s="7">
        <f>'STD 6 TO 8'!R38</f>
      </c>
      <c r="O39" s="7">
        <f>'STD 6 TO 8'!S38</f>
      </c>
      <c r="P39" s="7">
        <f>'STD 6 TO 8'!T38</f>
      </c>
      <c r="Q39" s="7">
        <f>'STD 6 TO 8'!U38</f>
      </c>
      <c r="R39" s="7">
        <f>'STD 6 TO 8'!V38</f>
      </c>
      <c r="S39" s="7">
        <f t="shared" si="1"/>
      </c>
      <c r="T39" s="7">
        <f>'STD 6 TO 8'!X38</f>
      </c>
    </row>
    <row r="40" spans="5:20" ht="20.25">
      <c r="E40" s="25"/>
      <c r="F40" s="25"/>
      <c r="G40" s="25"/>
      <c r="I40" s="24"/>
      <c r="J40" s="27"/>
      <c r="K40" s="24"/>
      <c r="L40" s="7">
        <f>'STD 6 TO 8'!P39</f>
      </c>
      <c r="M40" s="7">
        <f>'STD 6 TO 8'!Q39</f>
      </c>
      <c r="N40" s="7">
        <f>'STD 6 TO 8'!R39</f>
      </c>
      <c r="O40" s="7">
        <f>'STD 6 TO 8'!S39</f>
      </c>
      <c r="P40" s="7">
        <f>'STD 6 TO 8'!T39</f>
      </c>
      <c r="Q40" s="7">
        <f>'STD 6 TO 8'!U39</f>
      </c>
      <c r="R40" s="7">
        <f>'STD 6 TO 8'!V39</f>
      </c>
      <c r="S40" s="7">
        <f t="shared" si="1"/>
      </c>
      <c r="T40" s="7">
        <f>'STD 6 TO 8'!X39</f>
      </c>
    </row>
    <row r="41" spans="5:20" ht="20.25">
      <c r="E41" s="25"/>
      <c r="F41" s="25"/>
      <c r="G41" s="25"/>
      <c r="I41" s="24"/>
      <c r="J41" s="27"/>
      <c r="K41" s="24"/>
      <c r="L41" s="7">
        <f>'STD 6 TO 8'!P40</f>
      </c>
      <c r="M41" s="7">
        <f>'STD 6 TO 8'!Q40</f>
      </c>
      <c r="N41" s="7">
        <f>'STD 6 TO 8'!R40</f>
      </c>
      <c r="O41" s="7">
        <f>'STD 6 TO 8'!S40</f>
      </c>
      <c r="P41" s="7">
        <f>'STD 6 TO 8'!T40</f>
      </c>
      <c r="Q41" s="7">
        <f>'STD 6 TO 8'!U40</f>
      </c>
      <c r="R41" s="7">
        <f>'STD 6 TO 8'!V40</f>
      </c>
      <c r="S41" s="7">
        <f t="shared" si="1"/>
      </c>
      <c r="T41" s="7">
        <f>'STD 6 TO 8'!X40</f>
      </c>
    </row>
    <row r="42" spans="5:20" ht="20.25">
      <c r="E42" s="25"/>
      <c r="F42" s="25"/>
      <c r="G42" s="25"/>
      <c r="I42" s="24"/>
      <c r="J42" s="27"/>
      <c r="K42" s="24"/>
      <c r="L42" s="7">
        <f>'STD 6 TO 8'!P41</f>
      </c>
      <c r="M42" s="7">
        <f>'STD 6 TO 8'!Q41</f>
      </c>
      <c r="N42" s="7">
        <f>'STD 6 TO 8'!R41</f>
      </c>
      <c r="O42" s="7">
        <f>'STD 6 TO 8'!S41</f>
      </c>
      <c r="P42" s="7">
        <f>'STD 6 TO 8'!T41</f>
      </c>
      <c r="Q42" s="7">
        <f>'STD 6 TO 8'!U41</f>
      </c>
      <c r="R42" s="7">
        <f>'STD 6 TO 8'!V41</f>
      </c>
      <c r="S42" s="7">
        <f t="shared" si="1"/>
      </c>
      <c r="T42" s="7">
        <f>'STD 6 TO 8'!X41</f>
      </c>
    </row>
    <row r="43" spans="9:20" ht="20.25">
      <c r="I43" s="24"/>
      <c r="J43" s="27"/>
      <c r="K43" s="24"/>
      <c r="L43" s="7">
        <f>'STD 6 TO 8'!P42</f>
      </c>
      <c r="M43" s="7">
        <f>'STD 6 TO 8'!Q42</f>
      </c>
      <c r="N43" s="7">
        <f>'STD 6 TO 8'!R42</f>
      </c>
      <c r="O43" s="7">
        <f>'STD 6 TO 8'!S42</f>
      </c>
      <c r="P43" s="7">
        <f>'STD 6 TO 8'!T42</f>
      </c>
      <c r="Q43" s="7">
        <f>'STD 6 TO 8'!U42</f>
      </c>
      <c r="R43" s="7">
        <f>'STD 6 TO 8'!V42</f>
      </c>
      <c r="S43" s="7">
        <f t="shared" si="1"/>
      </c>
      <c r="T43" s="7">
        <f>'STD 6 TO 8'!X42</f>
      </c>
    </row>
    <row r="44" spans="4:20" ht="20.25">
      <c r="D44" s="2"/>
      <c r="E44" s="2"/>
      <c r="F44" s="2"/>
      <c r="G44" s="2"/>
      <c r="I44" s="24"/>
      <c r="J44" s="27"/>
      <c r="K44" s="24"/>
      <c r="L44" s="7">
        <f>'STD 6 TO 8'!P43</f>
      </c>
      <c r="M44" s="7">
        <f>'STD 6 TO 8'!Q43</f>
      </c>
      <c r="N44" s="7">
        <f>'STD 6 TO 8'!R43</f>
      </c>
      <c r="O44" s="7">
        <f>'STD 6 TO 8'!S43</f>
      </c>
      <c r="P44" s="7">
        <f>'STD 6 TO 8'!T43</f>
      </c>
      <c r="Q44" s="7">
        <f>'STD 6 TO 8'!U43</f>
      </c>
      <c r="R44" s="7">
        <f>'STD 6 TO 8'!V43</f>
      </c>
      <c r="S44" s="7">
        <f t="shared" si="1"/>
      </c>
      <c r="T44" s="7">
        <f>'STD 6 TO 8'!X43</f>
      </c>
    </row>
    <row r="45" spans="4:20" ht="20.25">
      <c r="D45" s="2"/>
      <c r="E45" s="2"/>
      <c r="F45" s="2"/>
      <c r="G45" s="2"/>
      <c r="I45" s="24"/>
      <c r="J45" s="27"/>
      <c r="K45" s="24"/>
      <c r="L45" s="7">
        <f>'STD 6 TO 8'!P44</f>
      </c>
      <c r="M45" s="7">
        <f>'STD 6 TO 8'!Q44</f>
      </c>
      <c r="N45" s="7">
        <f>'STD 6 TO 8'!R44</f>
      </c>
      <c r="O45" s="7">
        <f>'STD 6 TO 8'!S44</f>
      </c>
      <c r="P45" s="7">
        <f>'STD 6 TO 8'!T44</f>
      </c>
      <c r="Q45" s="7">
        <f>'STD 6 TO 8'!U44</f>
      </c>
      <c r="R45" s="7">
        <f>'STD 6 TO 8'!V44</f>
      </c>
      <c r="S45" s="7">
        <f t="shared" si="1"/>
      </c>
      <c r="T45" s="7">
        <f>'STD 6 TO 8'!X44</f>
      </c>
    </row>
    <row r="46" spans="4:20" ht="20.25">
      <c r="D46" s="2"/>
      <c r="E46" s="2"/>
      <c r="F46" s="2"/>
      <c r="G46" s="2"/>
      <c r="I46" s="24"/>
      <c r="J46" s="27"/>
      <c r="K46" s="24"/>
      <c r="L46" s="7">
        <f>'STD 6 TO 8'!P45</f>
      </c>
      <c r="M46" s="7">
        <f>'STD 6 TO 8'!Q45</f>
      </c>
      <c r="N46" s="7">
        <f>'STD 6 TO 8'!R45</f>
      </c>
      <c r="O46" s="7">
        <f>'STD 6 TO 8'!S45</f>
      </c>
      <c r="P46" s="7">
        <f>'STD 6 TO 8'!T45</f>
      </c>
      <c r="Q46" s="7">
        <f>'STD 6 TO 8'!U45</f>
      </c>
      <c r="R46" s="7">
        <f>'STD 6 TO 8'!V45</f>
      </c>
      <c r="S46" s="7">
        <f t="shared" si="1"/>
      </c>
      <c r="T46" s="7">
        <f>'STD 6 TO 8'!X45</f>
      </c>
    </row>
    <row r="47" spans="4:20" ht="20.25">
      <c r="D47" s="2"/>
      <c r="E47" s="2"/>
      <c r="F47" s="2"/>
      <c r="G47" s="2"/>
      <c r="I47" s="24"/>
      <c r="J47" s="27"/>
      <c r="K47" s="24"/>
      <c r="L47" s="7">
        <f>'STD 6 TO 8'!P46</f>
      </c>
      <c r="M47" s="7">
        <f>'STD 6 TO 8'!Q46</f>
      </c>
      <c r="N47" s="7">
        <f>'STD 6 TO 8'!R46</f>
      </c>
      <c r="O47" s="7">
        <f>'STD 6 TO 8'!S46</f>
      </c>
      <c r="P47" s="7">
        <f>'STD 6 TO 8'!T46</f>
      </c>
      <c r="Q47" s="7">
        <f>'STD 6 TO 8'!U46</f>
      </c>
      <c r="R47" s="7">
        <f>'STD 6 TO 8'!V46</f>
      </c>
      <c r="S47" s="7">
        <f t="shared" si="1"/>
      </c>
      <c r="T47" s="7">
        <f>'STD 6 TO 8'!X46</f>
      </c>
    </row>
    <row r="48" spans="4:20" ht="20.25">
      <c r="D48" s="2"/>
      <c r="E48" s="2"/>
      <c r="F48" s="2"/>
      <c r="G48" s="2"/>
      <c r="I48" s="24"/>
      <c r="J48" s="27"/>
      <c r="K48" s="24"/>
      <c r="L48" s="7">
        <f>'STD 6 TO 8'!P47</f>
      </c>
      <c r="M48" s="7">
        <f>'STD 6 TO 8'!Q47</f>
      </c>
      <c r="N48" s="7">
        <f>'STD 6 TO 8'!R47</f>
      </c>
      <c r="O48" s="7">
        <f>'STD 6 TO 8'!S47</f>
      </c>
      <c r="P48" s="7">
        <f>'STD 6 TO 8'!T47</f>
      </c>
      <c r="Q48" s="7">
        <f>'STD 6 TO 8'!U47</f>
      </c>
      <c r="R48" s="7">
        <f>'STD 6 TO 8'!V47</f>
      </c>
      <c r="S48" s="7">
        <f t="shared" si="1"/>
      </c>
      <c r="T48" s="7">
        <f>'STD 6 TO 8'!X47</f>
      </c>
    </row>
    <row r="49" spans="4:20" ht="20.25">
      <c r="D49" s="2"/>
      <c r="E49" s="2"/>
      <c r="F49" s="2"/>
      <c r="G49" s="2"/>
      <c r="I49" s="24"/>
      <c r="J49" s="27"/>
      <c r="K49" s="24"/>
      <c r="L49" s="7">
        <f>'STD 6 TO 8'!P48</f>
      </c>
      <c r="M49" s="7">
        <f>'STD 6 TO 8'!Q48</f>
      </c>
      <c r="N49" s="7">
        <f>'STD 6 TO 8'!R48</f>
      </c>
      <c r="O49" s="7">
        <f>'STD 6 TO 8'!S48</f>
      </c>
      <c r="P49" s="7">
        <f>'STD 6 TO 8'!T48</f>
      </c>
      <c r="Q49" s="7">
        <f>'STD 6 TO 8'!U48</f>
      </c>
      <c r="R49" s="7">
        <f>'STD 6 TO 8'!V48</f>
      </c>
      <c r="S49" s="7">
        <f t="shared" si="1"/>
      </c>
      <c r="T49" s="7">
        <f>'STD 6 TO 8'!X48</f>
      </c>
    </row>
    <row r="50" spans="4:20" ht="20.25">
      <c r="D50" s="2"/>
      <c r="E50" s="2"/>
      <c r="F50" s="2"/>
      <c r="G50" s="2"/>
      <c r="I50" s="24"/>
      <c r="J50" s="27"/>
      <c r="K50" s="24"/>
      <c r="L50" s="7">
        <f>'STD 6 TO 8'!P49</f>
      </c>
      <c r="M50" s="7">
        <f>'STD 6 TO 8'!Q49</f>
      </c>
      <c r="N50" s="7">
        <f>'STD 6 TO 8'!R49</f>
      </c>
      <c r="O50" s="7">
        <f>'STD 6 TO 8'!S49</f>
      </c>
      <c r="P50" s="7">
        <f>'STD 6 TO 8'!T49</f>
      </c>
      <c r="Q50" s="7">
        <f>'STD 6 TO 8'!U49</f>
      </c>
      <c r="R50" s="7">
        <f>'STD 6 TO 8'!V49</f>
      </c>
      <c r="S50" s="7">
        <f t="shared" si="1"/>
      </c>
      <c r="T50" s="7">
        <f>'STD 6 TO 8'!X49</f>
      </c>
    </row>
    <row r="51" spans="4:20" ht="20.25">
      <c r="D51" s="2"/>
      <c r="E51" s="2"/>
      <c r="F51" s="2"/>
      <c r="G51" s="2"/>
      <c r="I51" s="24"/>
      <c r="J51" s="27"/>
      <c r="K51" s="24"/>
      <c r="L51" s="7">
        <f>'STD 6 TO 8'!P50</f>
      </c>
      <c r="M51" s="7">
        <f>'STD 6 TO 8'!Q50</f>
      </c>
      <c r="N51" s="7">
        <f>'STD 6 TO 8'!R50</f>
      </c>
      <c r="O51" s="7">
        <f>'STD 6 TO 8'!S50</f>
      </c>
      <c r="P51" s="7">
        <f>'STD 6 TO 8'!T50</f>
      </c>
      <c r="Q51" s="7">
        <f>'STD 6 TO 8'!U50</f>
      </c>
      <c r="R51" s="7">
        <f>'STD 6 TO 8'!V50</f>
      </c>
      <c r="S51" s="7">
        <f t="shared" si="1"/>
      </c>
      <c r="T51" s="7">
        <f>'STD 6 TO 8'!X50</f>
      </c>
    </row>
    <row r="52" spans="4:20" ht="20.25">
      <c r="D52" s="2"/>
      <c r="E52" s="2"/>
      <c r="F52" s="2"/>
      <c r="G52" s="2"/>
      <c r="I52" s="24"/>
      <c r="J52" s="27"/>
      <c r="K52" s="24"/>
      <c r="L52" s="7">
        <f>'STD 6 TO 8'!P51</f>
      </c>
      <c r="M52" s="7">
        <f>'STD 6 TO 8'!Q51</f>
      </c>
      <c r="N52" s="7">
        <f>'STD 6 TO 8'!R51</f>
      </c>
      <c r="O52" s="7">
        <f>'STD 6 TO 8'!S51</f>
      </c>
      <c r="P52" s="7">
        <f>'STD 6 TO 8'!T51</f>
      </c>
      <c r="Q52" s="7">
        <f>'STD 6 TO 8'!U51</f>
      </c>
      <c r="R52" s="7">
        <f>'STD 6 TO 8'!V51</f>
      </c>
      <c r="S52" s="7">
        <f t="shared" si="1"/>
      </c>
      <c r="T52" s="7">
        <f>'STD 6 TO 8'!X51</f>
      </c>
    </row>
    <row r="53" spans="4:20" ht="20.25">
      <c r="D53" s="2"/>
      <c r="E53" s="2"/>
      <c r="F53" s="2"/>
      <c r="G53" s="2"/>
      <c r="I53" s="24"/>
      <c r="J53" s="27"/>
      <c r="K53" s="24"/>
      <c r="L53" s="7">
        <f>'STD 6 TO 8'!P52</f>
      </c>
      <c r="M53" s="7">
        <f>'STD 6 TO 8'!Q52</f>
      </c>
      <c r="N53" s="7">
        <f>'STD 6 TO 8'!R52</f>
      </c>
      <c r="O53" s="7">
        <f>'STD 6 TO 8'!S52</f>
      </c>
      <c r="P53" s="7">
        <f>'STD 6 TO 8'!T52</f>
      </c>
      <c r="Q53" s="7">
        <f>'STD 6 TO 8'!U52</f>
      </c>
      <c r="R53" s="7">
        <f>'STD 6 TO 8'!V52</f>
      </c>
      <c r="S53" s="7">
        <f t="shared" si="1"/>
      </c>
      <c r="T53" s="7">
        <f>'STD 6 TO 8'!X52</f>
      </c>
    </row>
    <row r="54" spans="4:20" ht="20.25">
      <c r="D54" s="2"/>
      <c r="E54" s="2"/>
      <c r="F54" s="2"/>
      <c r="G54" s="2"/>
      <c r="I54" s="24"/>
      <c r="J54" s="27"/>
      <c r="K54" s="24"/>
      <c r="L54" s="7">
        <f>'STD 6 TO 8'!P53</f>
      </c>
      <c r="M54" s="7">
        <f>'STD 6 TO 8'!Q53</f>
      </c>
      <c r="N54" s="7">
        <f>'STD 6 TO 8'!R53</f>
      </c>
      <c r="O54" s="7">
        <f>'STD 6 TO 8'!S53</f>
      </c>
      <c r="P54" s="7">
        <f>'STD 6 TO 8'!T53</f>
      </c>
      <c r="Q54" s="7">
        <f>'STD 6 TO 8'!U53</f>
      </c>
      <c r="R54" s="7">
        <f>'STD 6 TO 8'!V53</f>
      </c>
      <c r="S54" s="7">
        <f t="shared" si="1"/>
      </c>
      <c r="T54" s="7">
        <f>'STD 6 TO 8'!X53</f>
      </c>
    </row>
    <row r="55" spans="4:20" ht="20.25">
      <c r="D55" s="2"/>
      <c r="E55" s="2"/>
      <c r="F55" s="2"/>
      <c r="G55" s="2"/>
      <c r="I55" s="24"/>
      <c r="J55" s="27"/>
      <c r="K55" s="24"/>
      <c r="L55" s="7">
        <f>'STD 6 TO 8'!P54</f>
      </c>
      <c r="M55" s="7">
        <f>'STD 6 TO 8'!Q54</f>
      </c>
      <c r="N55" s="7">
        <f>'STD 6 TO 8'!R54</f>
      </c>
      <c r="O55" s="7">
        <f>'STD 6 TO 8'!S54</f>
      </c>
      <c r="P55" s="7">
        <f>'STD 6 TO 8'!T54</f>
      </c>
      <c r="Q55" s="7">
        <f>'STD 6 TO 8'!U54</f>
      </c>
      <c r="R55" s="7">
        <f>'STD 6 TO 8'!V54</f>
      </c>
      <c r="S55" s="7">
        <f aca="true" t="shared" si="2" ref="S55:S67">IF(I55="","",SUM(L55:R55))</f>
      </c>
      <c r="T55" s="7">
        <f>'STD 6 TO 8'!X54</f>
      </c>
    </row>
    <row r="56" spans="9:20" ht="20.25">
      <c r="I56" s="24"/>
      <c r="J56" s="27"/>
      <c r="K56" s="24"/>
      <c r="L56" s="7">
        <f>'STD 6 TO 8'!P55</f>
      </c>
      <c r="M56" s="7">
        <f>'STD 6 TO 8'!Q55</f>
      </c>
      <c r="N56" s="7">
        <f>'STD 6 TO 8'!R55</f>
      </c>
      <c r="O56" s="7">
        <f>'STD 6 TO 8'!S55</f>
      </c>
      <c r="P56" s="7">
        <f>'STD 6 TO 8'!T55</f>
      </c>
      <c r="Q56" s="7">
        <f>'STD 6 TO 8'!U55</f>
      </c>
      <c r="R56" s="7">
        <f>'STD 6 TO 8'!V55</f>
      </c>
      <c r="S56" s="7">
        <f t="shared" si="2"/>
      </c>
      <c r="T56" s="7">
        <f>'STD 6 TO 8'!X55</f>
      </c>
    </row>
    <row r="57" spans="9:20" ht="20.25">
      <c r="I57" s="24"/>
      <c r="J57" s="27"/>
      <c r="K57" s="24"/>
      <c r="L57" s="7">
        <f>'STD 6 TO 8'!P56</f>
      </c>
      <c r="M57" s="7">
        <f>'STD 6 TO 8'!Q56</f>
      </c>
      <c r="N57" s="7">
        <f>'STD 6 TO 8'!R56</f>
      </c>
      <c r="O57" s="7">
        <f>'STD 6 TO 8'!S56</f>
      </c>
      <c r="P57" s="7">
        <f>'STD 6 TO 8'!T56</f>
      </c>
      <c r="Q57" s="7">
        <f>'STD 6 TO 8'!U56</f>
      </c>
      <c r="R57" s="7">
        <f>'STD 6 TO 8'!V56</f>
      </c>
      <c r="S57" s="7">
        <f t="shared" si="2"/>
      </c>
      <c r="T57" s="7">
        <f>'STD 6 TO 8'!X56</f>
      </c>
    </row>
    <row r="58" spans="9:20" ht="20.25">
      <c r="I58" s="24"/>
      <c r="J58" s="27"/>
      <c r="K58" s="24"/>
      <c r="L58" s="7">
        <f>'STD 6 TO 8'!P57</f>
      </c>
      <c r="M58" s="7">
        <f>'STD 6 TO 8'!Q57</f>
      </c>
      <c r="N58" s="7">
        <f>'STD 6 TO 8'!R57</f>
      </c>
      <c r="O58" s="7">
        <f>'STD 6 TO 8'!S57</f>
      </c>
      <c r="P58" s="7">
        <f>'STD 6 TO 8'!T57</f>
      </c>
      <c r="Q58" s="7">
        <f>'STD 6 TO 8'!U57</f>
      </c>
      <c r="R58" s="7">
        <f>'STD 6 TO 8'!V57</f>
      </c>
      <c r="S58" s="7">
        <f t="shared" si="2"/>
      </c>
      <c r="T58" s="7">
        <f>'STD 6 TO 8'!X57</f>
      </c>
    </row>
    <row r="59" spans="9:20" ht="20.25">
      <c r="I59" s="24"/>
      <c r="J59" s="27"/>
      <c r="K59" s="24"/>
      <c r="L59" s="7">
        <f>'STD 6 TO 8'!P58</f>
      </c>
      <c r="M59" s="7">
        <f>'STD 6 TO 8'!Q58</f>
      </c>
      <c r="N59" s="7">
        <f>'STD 6 TO 8'!R58</f>
      </c>
      <c r="O59" s="7">
        <f>'STD 6 TO 8'!S58</f>
      </c>
      <c r="P59" s="7">
        <f>'STD 6 TO 8'!T58</f>
      </c>
      <c r="Q59" s="7">
        <f>'STD 6 TO 8'!U58</f>
      </c>
      <c r="R59" s="7">
        <f>'STD 6 TO 8'!V58</f>
      </c>
      <c r="S59" s="7">
        <f t="shared" si="2"/>
      </c>
      <c r="T59" s="7">
        <f>'STD 6 TO 8'!X58</f>
      </c>
    </row>
    <row r="60" spans="9:20" ht="20.25">
      <c r="I60" s="24"/>
      <c r="J60" s="27"/>
      <c r="K60" s="24"/>
      <c r="L60" s="7">
        <f>'STD 6 TO 8'!P59</f>
      </c>
      <c r="M60" s="7">
        <f>'STD 6 TO 8'!Q59</f>
      </c>
      <c r="N60" s="7">
        <f>'STD 6 TO 8'!R59</f>
      </c>
      <c r="O60" s="7">
        <f>'STD 6 TO 8'!S59</f>
      </c>
      <c r="P60" s="7">
        <f>'STD 6 TO 8'!T59</f>
      </c>
      <c r="Q60" s="7">
        <f>'STD 6 TO 8'!U59</f>
      </c>
      <c r="R60" s="7">
        <f>'STD 6 TO 8'!V59</f>
      </c>
      <c r="S60" s="7">
        <f t="shared" si="2"/>
      </c>
      <c r="T60" s="7">
        <f>'STD 6 TO 8'!X59</f>
      </c>
    </row>
    <row r="61" spans="9:20" ht="20.25">
      <c r="I61" s="24"/>
      <c r="J61" s="27"/>
      <c r="K61" s="24"/>
      <c r="L61" s="7">
        <f>'STD 6 TO 8'!P60</f>
      </c>
      <c r="M61" s="7">
        <f>'STD 6 TO 8'!Q60</f>
      </c>
      <c r="N61" s="7">
        <f>'STD 6 TO 8'!R60</f>
      </c>
      <c r="O61" s="7">
        <f>'STD 6 TO 8'!S60</f>
      </c>
      <c r="P61" s="7">
        <f>'STD 6 TO 8'!T60</f>
      </c>
      <c r="Q61" s="7">
        <f>'STD 6 TO 8'!U60</f>
      </c>
      <c r="R61" s="7">
        <f>'STD 6 TO 8'!V60</f>
      </c>
      <c r="S61" s="7">
        <f t="shared" si="2"/>
      </c>
      <c r="T61" s="7">
        <f>'STD 6 TO 8'!X60</f>
      </c>
    </row>
    <row r="62" spans="9:20" ht="20.25">
      <c r="I62" s="24"/>
      <c r="J62" s="27"/>
      <c r="K62" s="24"/>
      <c r="L62" s="7">
        <f>'STD 6 TO 8'!P61</f>
      </c>
      <c r="M62" s="7">
        <f>'STD 6 TO 8'!Q61</f>
      </c>
      <c r="N62" s="7">
        <f>'STD 6 TO 8'!R61</f>
      </c>
      <c r="O62" s="7">
        <f>'STD 6 TO 8'!S61</f>
      </c>
      <c r="P62" s="7">
        <f>'STD 6 TO 8'!T61</f>
      </c>
      <c r="Q62" s="7">
        <f>'STD 6 TO 8'!U61</f>
      </c>
      <c r="R62" s="7">
        <f>'STD 6 TO 8'!V61</f>
      </c>
      <c r="S62" s="7">
        <f t="shared" si="2"/>
      </c>
      <c r="T62" s="7">
        <f>'STD 6 TO 8'!X61</f>
      </c>
    </row>
    <row r="63" spans="9:20" ht="20.25">
      <c r="I63" s="24"/>
      <c r="J63" s="27"/>
      <c r="K63" s="24"/>
      <c r="L63" s="7">
        <f>'STD 6 TO 8'!P62</f>
      </c>
      <c r="M63" s="7">
        <f>'STD 6 TO 8'!Q62</f>
      </c>
      <c r="N63" s="7">
        <f>'STD 6 TO 8'!R62</f>
      </c>
      <c r="O63" s="7">
        <f>'STD 6 TO 8'!S62</f>
      </c>
      <c r="P63" s="7">
        <f>'STD 6 TO 8'!T62</f>
      </c>
      <c r="Q63" s="7">
        <f>'STD 6 TO 8'!U62</f>
      </c>
      <c r="R63" s="7">
        <f>'STD 6 TO 8'!V62</f>
      </c>
      <c r="S63" s="7">
        <f t="shared" si="2"/>
      </c>
      <c r="T63" s="7">
        <f>'STD 6 TO 8'!X62</f>
      </c>
    </row>
    <row r="64" spans="9:20" ht="20.25">
      <c r="I64" s="24"/>
      <c r="J64" s="27"/>
      <c r="K64" s="24"/>
      <c r="L64" s="7">
        <f>'STD 6 TO 8'!P63</f>
      </c>
      <c r="M64" s="7">
        <f>'STD 6 TO 8'!Q63</f>
      </c>
      <c r="N64" s="7">
        <f>'STD 6 TO 8'!R63</f>
      </c>
      <c r="O64" s="7">
        <f>'STD 6 TO 8'!S63</f>
      </c>
      <c r="P64" s="7">
        <f>'STD 6 TO 8'!T63</f>
      </c>
      <c r="Q64" s="7">
        <f>'STD 6 TO 8'!U63</f>
      </c>
      <c r="R64" s="7">
        <f>'STD 6 TO 8'!V63</f>
      </c>
      <c r="S64" s="7">
        <f t="shared" si="2"/>
      </c>
      <c r="T64" s="7">
        <f>'STD 6 TO 8'!X63</f>
      </c>
    </row>
    <row r="65" spans="9:20" ht="20.25">
      <c r="I65" s="24"/>
      <c r="J65" s="27"/>
      <c r="K65" s="24"/>
      <c r="L65" s="7">
        <f>'STD 6 TO 8'!P64</f>
      </c>
      <c r="M65" s="7">
        <f>'STD 6 TO 8'!Q64</f>
      </c>
      <c r="N65" s="7">
        <f>'STD 6 TO 8'!R64</f>
      </c>
      <c r="O65" s="7">
        <f>'STD 6 TO 8'!S64</f>
      </c>
      <c r="P65" s="7">
        <f>'STD 6 TO 8'!T64</f>
      </c>
      <c r="Q65" s="7">
        <f>'STD 6 TO 8'!U64</f>
      </c>
      <c r="R65" s="7">
        <f>'STD 6 TO 8'!V64</f>
      </c>
      <c r="S65" s="7">
        <f t="shared" si="2"/>
      </c>
      <c r="T65" s="7">
        <f>'STD 6 TO 8'!X64</f>
      </c>
    </row>
    <row r="66" spans="9:20" ht="20.25">
      <c r="I66" s="24"/>
      <c r="J66" s="27"/>
      <c r="K66" s="24"/>
      <c r="L66" s="7">
        <f>'STD 6 TO 8'!P65</f>
      </c>
      <c r="M66" s="7">
        <f>'STD 6 TO 8'!Q65</f>
      </c>
      <c r="N66" s="7">
        <f>'STD 6 TO 8'!R65</f>
      </c>
      <c r="O66" s="7">
        <f>'STD 6 TO 8'!S65</f>
      </c>
      <c r="P66" s="7">
        <f>'STD 6 TO 8'!T65</f>
      </c>
      <c r="Q66" s="7">
        <f>'STD 6 TO 8'!U65</f>
      </c>
      <c r="R66" s="7">
        <f>'STD 6 TO 8'!V65</f>
      </c>
      <c r="S66" s="7">
        <f t="shared" si="2"/>
      </c>
      <c r="T66" s="7">
        <f>'STD 6 TO 8'!X65</f>
      </c>
    </row>
    <row r="67" spans="9:20" ht="20.25">
      <c r="I67" s="24"/>
      <c r="J67" s="27"/>
      <c r="K67" s="24"/>
      <c r="L67" s="7">
        <f>'STD 6 TO 8'!P66</f>
      </c>
      <c r="M67" s="7">
        <f>'STD 6 TO 8'!Q66</f>
      </c>
      <c r="N67" s="7">
        <f>'STD 6 TO 8'!R66</f>
      </c>
      <c r="O67" s="7">
        <f>'STD 6 TO 8'!S66</f>
      </c>
      <c r="P67" s="7">
        <f>'STD 6 TO 8'!T66</f>
      </c>
      <c r="Q67" s="7">
        <f>'STD 6 TO 8'!U66</f>
      </c>
      <c r="R67" s="7">
        <f>'STD 6 TO 8'!V66</f>
      </c>
      <c r="S67" s="7">
        <f t="shared" si="2"/>
      </c>
      <c r="T67" s="7">
        <f>'STD 6 TO 8'!X66</f>
      </c>
    </row>
  </sheetData>
  <sheetProtection password="9AA0" sheet="1" formatCells="0" formatColumns="0"/>
  <mergeCells count="8">
    <mergeCell ref="I3:K4"/>
    <mergeCell ref="D3:G4"/>
    <mergeCell ref="E25:G25"/>
    <mergeCell ref="A3:B3"/>
    <mergeCell ref="A4:B4"/>
    <mergeCell ref="E22:G22"/>
    <mergeCell ref="E23:G23"/>
    <mergeCell ref="E24:G24"/>
  </mergeCells>
  <conditionalFormatting sqref="S6:S67">
    <cfRule type="cellIs" priority="1" dxfId="1" operator="greaterThan" stopIfTrue="1">
      <formula>$E$24</formula>
    </cfRule>
  </conditionalFormatting>
  <dataValidations count="1">
    <dataValidation type="list" allowBlank="1" showInputMessage="1" showErrorMessage="1" sqref="J1">
      <formula1>"સત્રાંત, વાર્ષિક "</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Z196"/>
  <sheetViews>
    <sheetView view="pageBreakPreview" zoomScaleSheetLayoutView="100" workbookViewId="0" topLeftCell="A1">
      <selection activeCell="G3" sqref="G3"/>
    </sheetView>
  </sheetViews>
  <sheetFormatPr defaultColWidth="9.140625" defaultRowHeight="15"/>
  <cols>
    <col min="1" max="1" width="5.140625" style="37" customWidth="1"/>
    <col min="2" max="2" width="12.57421875" style="1" customWidth="1"/>
    <col min="3" max="3" width="3.7109375" style="1" customWidth="1"/>
    <col min="4" max="4" width="31.7109375" style="1" customWidth="1"/>
    <col min="5" max="5" width="8.28125" style="1" customWidth="1"/>
    <col min="6" max="6" width="3.7109375" style="1" customWidth="1"/>
    <col min="7" max="7" width="31.7109375" style="1" customWidth="1"/>
    <col min="8" max="8" width="8.28125" style="1" customWidth="1"/>
    <col min="9" max="9" width="3.7109375" style="1" customWidth="1"/>
    <col min="10" max="10" width="31.7109375" style="1" customWidth="1"/>
    <col min="11" max="11" width="8.28125" style="1" customWidth="1"/>
    <col min="12" max="12" width="17.8515625" style="1" hidden="1" customWidth="1"/>
    <col min="13" max="13" width="9.140625" style="1" hidden="1" customWidth="1"/>
    <col min="14" max="14" width="30.7109375" style="1" hidden="1" customWidth="1"/>
    <col min="15" max="15" width="11.8515625" style="37" hidden="1" customWidth="1"/>
    <col min="16" max="22" width="6.140625" style="1" hidden="1" customWidth="1"/>
    <col min="23" max="24" width="10.00390625" style="1" hidden="1" customWidth="1"/>
    <col min="25" max="25" width="10.00390625" style="1" customWidth="1"/>
    <col min="26" max="26" width="10.00390625" style="4" customWidth="1"/>
    <col min="27" max="16384" width="9.140625" style="1" customWidth="1"/>
  </cols>
  <sheetData>
    <row r="1" spans="4:22" ht="20.25">
      <c r="D1" s="1" t="str">
        <f>DATA!J1</f>
        <v>સત્રાંત</v>
      </c>
      <c r="E1" s="1">
        <f>DATA!J2</f>
        <v>2019</v>
      </c>
      <c r="P1" s="15">
        <v>4</v>
      </c>
      <c r="Q1" s="15">
        <f aca="true" t="shared" si="0" ref="Q1:V1">P3+4</f>
        <v>32</v>
      </c>
      <c r="R1" s="15">
        <f t="shared" si="0"/>
        <v>60</v>
      </c>
      <c r="S1" s="15">
        <f t="shared" si="0"/>
        <v>88</v>
      </c>
      <c r="T1" s="15">
        <f t="shared" si="0"/>
        <v>116</v>
      </c>
      <c r="U1" s="15">
        <f t="shared" si="0"/>
        <v>144</v>
      </c>
      <c r="V1" s="15">
        <f t="shared" si="0"/>
        <v>172</v>
      </c>
    </row>
    <row r="2" spans="3:22" ht="20.25" customHeight="1">
      <c r="C2" s="106" t="str">
        <f>"વિષય વહેંચણી આયોજન"&amp;" "&amp;D1&amp;" "&amp;"૫રીક્ષા"&amp;" "&amp;2019</f>
        <v>વિષય વહેંચણી આયોજન સત્રાંત ૫રીક્ષા 2019</v>
      </c>
      <c r="D2" s="106"/>
      <c r="E2" s="106"/>
      <c r="F2" s="106"/>
      <c r="G2" s="106"/>
      <c r="H2" s="112" t="str">
        <f>DATA!A4</f>
        <v>ડરણ ૫ગાર કેન્દ્ર, તા.કડી</v>
      </c>
      <c r="I2" s="112"/>
      <c r="J2" s="112"/>
      <c r="K2" s="112"/>
      <c r="P2" s="5">
        <v>24</v>
      </c>
      <c r="Q2" s="5">
        <v>24</v>
      </c>
      <c r="R2" s="5">
        <v>24</v>
      </c>
      <c r="S2" s="5">
        <v>24</v>
      </c>
      <c r="T2" s="5">
        <v>24</v>
      </c>
      <c r="U2" s="5">
        <v>24</v>
      </c>
      <c r="V2" s="5">
        <v>24</v>
      </c>
    </row>
    <row r="3" spans="1:22" ht="20.25" customHeight="1">
      <c r="A3" s="37">
        <v>1</v>
      </c>
      <c r="B3" s="17" t="s">
        <v>12</v>
      </c>
      <c r="C3" s="17"/>
      <c r="D3" s="18" t="str">
        <f>DATA!L5</f>
        <v>ગણિત</v>
      </c>
      <c r="E3" s="18"/>
      <c r="F3" s="19"/>
      <c r="G3" s="20">
        <f>DATA!L3</f>
        <v>43563</v>
      </c>
      <c r="H3" s="109" t="str">
        <f>TEXT(G3,"dddd")</f>
        <v>સોમવાર</v>
      </c>
      <c r="I3" s="109"/>
      <c r="J3" s="18"/>
      <c r="K3" s="18"/>
      <c r="P3" s="15">
        <f>SUM(P1:P2)</f>
        <v>28</v>
      </c>
      <c r="Q3" s="15">
        <f aca="true" t="shared" si="1" ref="Q3:V3">SUM(Q1:Q2)</f>
        <v>56</v>
      </c>
      <c r="R3" s="15">
        <f t="shared" si="1"/>
        <v>84</v>
      </c>
      <c r="S3" s="15">
        <f t="shared" si="1"/>
        <v>112</v>
      </c>
      <c r="T3" s="15">
        <f t="shared" si="1"/>
        <v>140</v>
      </c>
      <c r="U3" s="15">
        <f t="shared" si="1"/>
        <v>168</v>
      </c>
      <c r="V3" s="15">
        <f t="shared" si="1"/>
        <v>196</v>
      </c>
    </row>
    <row r="4" spans="2:26" ht="26.25" customHeight="1">
      <c r="B4" s="7" t="s">
        <v>17</v>
      </c>
      <c r="C4" s="9" t="s">
        <v>15</v>
      </c>
      <c r="D4" s="3" t="s">
        <v>37</v>
      </c>
      <c r="E4" s="62" t="s">
        <v>57</v>
      </c>
      <c r="F4" s="9" t="s">
        <v>15</v>
      </c>
      <c r="G4" s="3" t="s">
        <v>38</v>
      </c>
      <c r="H4" s="62" t="s">
        <v>58</v>
      </c>
      <c r="I4" s="9" t="s">
        <v>15</v>
      </c>
      <c r="J4" s="3" t="s">
        <v>39</v>
      </c>
      <c r="K4" s="62" t="s">
        <v>59</v>
      </c>
      <c r="L4" s="7" t="s">
        <v>40</v>
      </c>
      <c r="M4" s="11"/>
      <c r="N4" s="7" t="s">
        <v>16</v>
      </c>
      <c r="O4" s="7" t="s">
        <v>18</v>
      </c>
      <c r="P4" s="14" t="str">
        <f>D3</f>
        <v>ગણિત</v>
      </c>
      <c r="Q4" s="14" t="str">
        <f>D31</f>
        <v>ગુજરાતી</v>
      </c>
      <c r="R4" s="14" t="str">
        <f>D59</f>
        <v>વિજ્ઞાન અને ટેક.</v>
      </c>
      <c r="S4" s="14" t="str">
        <f>D87</f>
        <v>અંગ્રેજી</v>
      </c>
      <c r="T4" s="14" t="str">
        <f>D115</f>
        <v>હિન્દી</v>
      </c>
      <c r="U4" s="14" t="str">
        <f>D143</f>
        <v>સંસ્કૃત</v>
      </c>
      <c r="V4" s="14" t="str">
        <f>D171</f>
        <v>સા.વિજ્ઞાન</v>
      </c>
      <c r="W4" s="7" t="s">
        <v>24</v>
      </c>
      <c r="X4" s="11"/>
      <c r="Y4" s="11"/>
      <c r="Z4" s="11"/>
    </row>
    <row r="5" spans="2:26" ht="18.75" customHeight="1">
      <c r="B5" s="39" t="str">
        <f>IF(DATA!B6="","",DATA!B6)</f>
        <v>ડરણ</v>
      </c>
      <c r="C5" s="110">
        <v>1</v>
      </c>
      <c r="D5" s="7" t="str">
        <f>_xlfn.IFERROR(VLOOKUP(C5,JM,3,0),"")</f>
        <v>X</v>
      </c>
      <c r="E5" s="8"/>
      <c r="F5" s="110">
        <v>2</v>
      </c>
      <c r="G5" s="7" t="str">
        <f>_xlfn.IFERROR(VLOOKUP(F5,JM,3,0),"")</f>
        <v>Y</v>
      </c>
      <c r="H5" s="8"/>
      <c r="I5" s="110">
        <v>3</v>
      </c>
      <c r="J5" s="7" t="str">
        <f>_xlfn.IFERROR(VLOOKUP(I5,JM,3,0),"")</f>
        <v>Z</v>
      </c>
      <c r="K5" s="8"/>
      <c r="L5" s="3"/>
      <c r="M5" s="11"/>
      <c r="N5" s="44" t="str">
        <f>IF(DATA!J6="","",DATA!J6)</f>
        <v>A</v>
      </c>
      <c r="O5" s="45" t="str">
        <f>IF(DATA!K6="","",DATA!K6)</f>
        <v>X</v>
      </c>
      <c r="P5" s="42">
        <f>IF(N5="","",SUMIF($B$4:$K$28,N5,$C$4:$C$28))</f>
        <v>19</v>
      </c>
      <c r="Q5" s="42">
        <f>IF(N5="","",SUMIF($B$32:$K$56,N5,$C$32:$C$56))</f>
        <v>0</v>
      </c>
      <c r="R5" s="42">
        <f aca="true" t="shared" si="2" ref="R5:R40">IF(N5="","",SUMIF($B$60:$K$84,N5,$C$60:$C$84))</f>
        <v>0</v>
      </c>
      <c r="S5" s="42">
        <f aca="true" t="shared" si="3" ref="S5:S40">IF(N5="","",SUMIF($B$88:$K$112,N5,$C$88:$C$112))</f>
        <v>0</v>
      </c>
      <c r="T5" s="42">
        <f aca="true" t="shared" si="4" ref="T5:T40">IF(N5="","",SUMIF($B$116:$K$140,N5,$C$116:$C$140))</f>
        <v>0</v>
      </c>
      <c r="U5" s="42">
        <f aca="true" t="shared" si="5" ref="U5:U40">IF(N5="","",SUMIF($B$144:$K$168,N5,$C$144:$C$168))</f>
        <v>0</v>
      </c>
      <c r="V5" s="42">
        <f aca="true" t="shared" si="6" ref="V5:V40">IF(N5="","",SUMIF($B$172:$K$196,N5,$C$172:$C$196))</f>
        <v>0</v>
      </c>
      <c r="W5" s="7">
        <f>IF(N5="","",SUM(P5:V5))</f>
        <v>19</v>
      </c>
      <c r="X5" s="11">
        <f>IF(N5="","",COUNTIF($B$4:$K$196,N5))</f>
        <v>2</v>
      </c>
      <c r="Y5" s="11"/>
      <c r="Z5" s="11"/>
    </row>
    <row r="6" spans="2:26" ht="18.75" customHeight="1">
      <c r="B6" s="38" t="str">
        <f>B5</f>
        <v>ડરણ</v>
      </c>
      <c r="C6" s="113"/>
      <c r="D6" s="43" t="str">
        <f>_xlfn.IFERROR(VLOOKUP(C5,JM,2,0),"")</f>
        <v>A</v>
      </c>
      <c r="E6" s="10">
        <f>_xlfn.IFERROR(VLOOKUP(B5,RR,2,0),"")</f>
        <v>10</v>
      </c>
      <c r="F6" s="113"/>
      <c r="G6" s="7" t="str">
        <f>_xlfn.IFERROR(VLOOKUP(F5,JM,2,0),"")</f>
        <v>B</v>
      </c>
      <c r="H6" s="10">
        <f>_xlfn.IFERROR(VLOOKUP(B5,RR,3,0),"")</f>
        <v>15</v>
      </c>
      <c r="I6" s="111"/>
      <c r="J6" s="7" t="str">
        <f>_xlfn.IFERROR(VLOOKUP(I5,JM,2,0),"")</f>
        <v>C</v>
      </c>
      <c r="K6" s="10">
        <f>_xlfn.IFERROR(VLOOKUP(B5,RR,4,0),"")</f>
        <v>20</v>
      </c>
      <c r="L6" s="3" t="str">
        <f>D3</f>
        <v>ગણિત</v>
      </c>
      <c r="M6" s="11"/>
      <c r="N6" s="44" t="str">
        <f>IF(DATA!J7="","",DATA!J7)</f>
        <v>B</v>
      </c>
      <c r="O6" s="45" t="str">
        <f>IF(DATA!K7="","",DATA!K7)</f>
        <v>Y</v>
      </c>
      <c r="P6" s="42">
        <f aca="true" t="shared" si="7" ref="P6:P66">IF(N6="","",SUMIF($B$4:$K$28,N6,$C$4:$C$28))</f>
        <v>20</v>
      </c>
      <c r="Q6" s="42">
        <f aca="true" t="shared" si="8" ref="Q6:Q66">IF(N6="","",SUMIF($B$32:$K$56,N6,$C$32:$C$56))</f>
        <v>0</v>
      </c>
      <c r="R6" s="42">
        <f t="shared" si="2"/>
        <v>0</v>
      </c>
      <c r="S6" s="42">
        <f t="shared" si="3"/>
        <v>0</v>
      </c>
      <c r="T6" s="42">
        <f t="shared" si="4"/>
        <v>0</v>
      </c>
      <c r="U6" s="42">
        <f t="shared" si="5"/>
        <v>0</v>
      </c>
      <c r="V6" s="42">
        <f t="shared" si="6"/>
        <v>0</v>
      </c>
      <c r="W6" s="7">
        <f aca="true" t="shared" si="9" ref="W6:W40">IF(N6="","",SUM(P6:V6))</f>
        <v>20</v>
      </c>
      <c r="X6" s="11">
        <f aca="true" t="shared" si="10" ref="X6:X66">IF(N6="","",COUNTIF($B$4:$K$196,N6))</f>
        <v>2</v>
      </c>
      <c r="Y6" s="11"/>
      <c r="Z6" s="11"/>
    </row>
    <row r="7" spans="2:26" ht="18.75" customHeight="1">
      <c r="B7" s="39" t="str">
        <f>IF(DATA!B7="","",DATA!B7)</f>
        <v>ખાવડ</v>
      </c>
      <c r="C7" s="110">
        <v>2</v>
      </c>
      <c r="D7" s="7" t="str">
        <f>_xlfn.IFERROR(VLOOKUP(C7,JM,3,0),"")</f>
        <v>Y</v>
      </c>
      <c r="E7" s="8"/>
      <c r="F7" s="110">
        <v>3</v>
      </c>
      <c r="G7" s="7" t="str">
        <f>_xlfn.IFERROR(VLOOKUP(F7,JM,3,0),"")</f>
        <v>Z</v>
      </c>
      <c r="H7" s="8"/>
      <c r="I7" s="110">
        <v>1</v>
      </c>
      <c r="J7" s="7" t="str">
        <f>_xlfn.IFERROR(VLOOKUP(I7,JM,3,0),"")</f>
        <v>X</v>
      </c>
      <c r="K7" s="8"/>
      <c r="L7" s="7"/>
      <c r="M7" s="11"/>
      <c r="N7" s="44" t="str">
        <f>IF(DATA!J8="","",DATA!J8)</f>
        <v>C</v>
      </c>
      <c r="O7" s="45" t="str">
        <f>IF(DATA!K8="","",DATA!K8)</f>
        <v>Z</v>
      </c>
      <c r="P7" s="42">
        <f t="shared" si="7"/>
        <v>27</v>
      </c>
      <c r="Q7" s="42">
        <f t="shared" si="8"/>
        <v>0</v>
      </c>
      <c r="R7" s="42">
        <f t="shared" si="2"/>
        <v>0</v>
      </c>
      <c r="S7" s="42">
        <f t="shared" si="3"/>
        <v>0</v>
      </c>
      <c r="T7" s="42">
        <f t="shared" si="4"/>
        <v>0</v>
      </c>
      <c r="U7" s="42">
        <f t="shared" si="5"/>
        <v>0</v>
      </c>
      <c r="V7" s="42">
        <f t="shared" si="6"/>
        <v>0</v>
      </c>
      <c r="W7" s="7">
        <f t="shared" si="9"/>
        <v>27</v>
      </c>
      <c r="X7" s="11">
        <f t="shared" si="10"/>
        <v>2</v>
      </c>
      <c r="Y7" s="11"/>
      <c r="Z7" s="11"/>
    </row>
    <row r="8" spans="2:26" ht="18.75" customHeight="1">
      <c r="B8" s="38" t="str">
        <f>B7</f>
        <v>ખાવડ</v>
      </c>
      <c r="C8" s="113"/>
      <c r="D8" s="43" t="str">
        <f>_xlfn.IFERROR(VLOOKUP(C7,JM,2,0),"")</f>
        <v>B</v>
      </c>
      <c r="E8" s="10">
        <f>_xlfn.IFERROR(VLOOKUP(B7,RR,2,0),"")</f>
        <v>5</v>
      </c>
      <c r="F8" s="113"/>
      <c r="G8" s="7" t="str">
        <f>_xlfn.IFERROR(VLOOKUP(F7,JM,2,0),"")</f>
        <v>C</v>
      </c>
      <c r="H8" s="10">
        <f>_xlfn.IFERROR(VLOOKUP(B7,RR,3,0),"")</f>
        <v>7</v>
      </c>
      <c r="I8" s="111"/>
      <c r="J8" s="7" t="str">
        <f>_xlfn.IFERROR(VLOOKUP(I7,JM,2,0),"")</f>
        <v>A</v>
      </c>
      <c r="K8" s="10">
        <f>_xlfn.IFERROR(VLOOKUP(B7,RR,4,0),"")</f>
        <v>9</v>
      </c>
      <c r="L8" s="3" t="str">
        <f>L6</f>
        <v>ગણિત</v>
      </c>
      <c r="M8" s="11"/>
      <c r="N8" s="44">
        <f>IF(DATA!J9="","",DATA!J9)</f>
      </c>
      <c r="O8" s="45">
        <f>IF(DATA!K9="","",DATA!K9)</f>
      </c>
      <c r="P8" s="42">
        <f t="shared" si="7"/>
      </c>
      <c r="Q8" s="42">
        <f t="shared" si="8"/>
      </c>
      <c r="R8" s="42">
        <f t="shared" si="2"/>
      </c>
      <c r="S8" s="42">
        <f t="shared" si="3"/>
      </c>
      <c r="T8" s="42">
        <f t="shared" si="4"/>
      </c>
      <c r="U8" s="42">
        <f t="shared" si="5"/>
      </c>
      <c r="V8" s="42">
        <f t="shared" si="6"/>
      </c>
      <c r="W8" s="7">
        <f t="shared" si="9"/>
      </c>
      <c r="X8" s="11">
        <f t="shared" si="10"/>
      </c>
      <c r="Y8" s="11"/>
      <c r="Z8" s="11"/>
    </row>
    <row r="9" spans="2:26" ht="18.75" customHeight="1">
      <c r="B9" s="39" t="str">
        <f>IF(DATA!B8="","",DATA!B8)</f>
        <v>કોલાદ</v>
      </c>
      <c r="C9" s="110"/>
      <c r="D9" s="7">
        <f>_xlfn.IFERROR(VLOOKUP(C9,JM,3,0),"")</f>
      </c>
      <c r="E9" s="8"/>
      <c r="F9" s="110"/>
      <c r="G9" s="7">
        <f>_xlfn.IFERROR(VLOOKUP(F9,JM,3,0),"")</f>
      </c>
      <c r="H9" s="8"/>
      <c r="I9" s="110"/>
      <c r="J9" s="7">
        <f>_xlfn.IFERROR(VLOOKUP(I9,JM,3,0),"")</f>
      </c>
      <c r="K9" s="8"/>
      <c r="L9" s="3"/>
      <c r="M9" s="11"/>
      <c r="N9" s="44">
        <f>IF(DATA!J10="","",DATA!J10)</f>
      </c>
      <c r="O9" s="45">
        <f>IF(DATA!K10="","",DATA!K10)</f>
      </c>
      <c r="P9" s="42">
        <f t="shared" si="7"/>
      </c>
      <c r="Q9" s="42">
        <f t="shared" si="8"/>
      </c>
      <c r="R9" s="42">
        <f t="shared" si="2"/>
      </c>
      <c r="S9" s="42">
        <f t="shared" si="3"/>
      </c>
      <c r="T9" s="42">
        <f t="shared" si="4"/>
      </c>
      <c r="U9" s="42">
        <f t="shared" si="5"/>
      </c>
      <c r="V9" s="42">
        <f t="shared" si="6"/>
      </c>
      <c r="W9" s="7">
        <f t="shared" si="9"/>
      </c>
      <c r="X9" s="11">
        <f t="shared" si="10"/>
      </c>
      <c r="Y9" s="11"/>
      <c r="Z9" s="11"/>
    </row>
    <row r="10" spans="2:26" ht="18.75" customHeight="1">
      <c r="B10" s="38" t="str">
        <f>B9</f>
        <v>કોલાદ</v>
      </c>
      <c r="C10" s="113"/>
      <c r="D10" s="43">
        <f>_xlfn.IFERROR(VLOOKUP(C9,JM,2,0),"")</f>
      </c>
      <c r="E10" s="10">
        <f>_xlfn.IFERROR(VLOOKUP(B9,RR,2,0),"")</f>
        <v>0</v>
      </c>
      <c r="F10" s="113"/>
      <c r="G10" s="7">
        <f>_xlfn.IFERROR(VLOOKUP(F9,JM,2,0),"")</f>
      </c>
      <c r="H10" s="10">
        <f>_xlfn.IFERROR(VLOOKUP(B9,RR,3,0),"")</f>
        <v>0</v>
      </c>
      <c r="I10" s="111"/>
      <c r="J10" s="7">
        <f>_xlfn.IFERROR(VLOOKUP(I9,JM,2,0),"")</f>
      </c>
      <c r="K10" s="10">
        <f>_xlfn.IFERROR(VLOOKUP(B9,RR,4,0),"")</f>
        <v>0</v>
      </c>
      <c r="L10" s="3" t="str">
        <f aca="true" t="shared" si="11" ref="L10:L26">L8</f>
        <v>ગણિત</v>
      </c>
      <c r="M10" s="11"/>
      <c r="N10" s="44">
        <f>IF(DATA!J11="","",DATA!J11)</f>
      </c>
      <c r="O10" s="45">
        <f>IF(DATA!K11="","",DATA!K11)</f>
      </c>
      <c r="P10" s="42">
        <f t="shared" si="7"/>
      </c>
      <c r="Q10" s="42">
        <f t="shared" si="8"/>
      </c>
      <c r="R10" s="42">
        <f t="shared" si="2"/>
      </c>
      <c r="S10" s="42">
        <f t="shared" si="3"/>
      </c>
      <c r="T10" s="42">
        <f t="shared" si="4"/>
      </c>
      <c r="U10" s="42">
        <f t="shared" si="5"/>
      </c>
      <c r="V10" s="42">
        <f t="shared" si="6"/>
      </c>
      <c r="W10" s="7">
        <f t="shared" si="9"/>
      </c>
      <c r="X10" s="11">
        <f t="shared" si="10"/>
      </c>
      <c r="Y10" s="11"/>
      <c r="Z10" s="11"/>
    </row>
    <row r="11" spans="2:26" ht="18.75" customHeight="1">
      <c r="B11" s="39" t="str">
        <f>IF(DATA!B9="","",DATA!B9)</f>
        <v>નાડોલિયા</v>
      </c>
      <c r="C11" s="110"/>
      <c r="D11" s="7">
        <f>_xlfn.IFERROR(VLOOKUP(C11,JM,3,0),"")</f>
      </c>
      <c r="E11" s="8"/>
      <c r="F11" s="110"/>
      <c r="G11" s="7">
        <f>_xlfn.IFERROR(VLOOKUP(F11,JM,3,0),"")</f>
      </c>
      <c r="H11" s="8"/>
      <c r="I11" s="110"/>
      <c r="J11" s="7">
        <f>_xlfn.IFERROR(VLOOKUP(I11,JM,3,0),"")</f>
      </c>
      <c r="K11" s="8"/>
      <c r="L11" s="3"/>
      <c r="M11" s="11"/>
      <c r="N11" s="44">
        <f>IF(DATA!J12="","",DATA!J12)</f>
      </c>
      <c r="O11" s="45">
        <f>IF(DATA!K12="","",DATA!K12)</f>
      </c>
      <c r="P11" s="42">
        <f t="shared" si="7"/>
      </c>
      <c r="Q11" s="42">
        <f t="shared" si="8"/>
      </c>
      <c r="R11" s="42">
        <f t="shared" si="2"/>
      </c>
      <c r="S11" s="42">
        <f t="shared" si="3"/>
      </c>
      <c r="T11" s="42">
        <f t="shared" si="4"/>
      </c>
      <c r="U11" s="42">
        <f t="shared" si="5"/>
      </c>
      <c r="V11" s="42">
        <f t="shared" si="6"/>
      </c>
      <c r="W11" s="7">
        <f t="shared" si="9"/>
      </c>
      <c r="X11" s="11">
        <f t="shared" si="10"/>
      </c>
      <c r="Y11" s="11"/>
      <c r="Z11" s="11"/>
    </row>
    <row r="12" spans="2:26" ht="18.75" customHeight="1">
      <c r="B12" s="38" t="str">
        <f>B11</f>
        <v>નાડોલિયા</v>
      </c>
      <c r="C12" s="113"/>
      <c r="D12" s="43">
        <f>_xlfn.IFERROR(VLOOKUP(C11,JM,2,0),"")</f>
      </c>
      <c r="E12" s="10">
        <f>_xlfn.IFERROR(VLOOKUP(B11,RR,2,0),"")</f>
        <v>0</v>
      </c>
      <c r="F12" s="113"/>
      <c r="G12" s="7">
        <f>_xlfn.IFERROR(VLOOKUP(F11,JM,2,0),"")</f>
      </c>
      <c r="H12" s="10">
        <f>_xlfn.IFERROR(VLOOKUP(B11,RR,3,0),"")</f>
        <v>0</v>
      </c>
      <c r="I12" s="111"/>
      <c r="J12" s="7">
        <f>_xlfn.IFERROR(VLOOKUP(I11,JM,2,0),"")</f>
      </c>
      <c r="K12" s="10">
        <f>_xlfn.IFERROR(VLOOKUP(B11,RR,4,0),"")</f>
        <v>0</v>
      </c>
      <c r="L12" s="3" t="str">
        <f t="shared" si="11"/>
        <v>ગણિત</v>
      </c>
      <c r="M12" s="11"/>
      <c r="N12" s="44">
        <f>IF(DATA!J13="","",DATA!J13)</f>
      </c>
      <c r="O12" s="45">
        <f>IF(DATA!K13="","",DATA!K13)</f>
      </c>
      <c r="P12" s="42">
        <f t="shared" si="7"/>
      </c>
      <c r="Q12" s="42">
        <f t="shared" si="8"/>
      </c>
      <c r="R12" s="42">
        <f t="shared" si="2"/>
      </c>
      <c r="S12" s="42">
        <f t="shared" si="3"/>
      </c>
      <c r="T12" s="42">
        <f t="shared" si="4"/>
      </c>
      <c r="U12" s="42">
        <f t="shared" si="5"/>
      </c>
      <c r="V12" s="42">
        <f t="shared" si="6"/>
      </c>
      <c r="W12" s="7">
        <f t="shared" si="9"/>
      </c>
      <c r="X12" s="11">
        <f t="shared" si="10"/>
      </c>
      <c r="Y12" s="11"/>
      <c r="Z12" s="11"/>
    </row>
    <row r="13" spans="2:26" ht="18.75" customHeight="1">
      <c r="B13" s="39" t="str">
        <f>IF(DATA!B10="","",DATA!B10)</f>
        <v>સોનવડ</v>
      </c>
      <c r="C13" s="110"/>
      <c r="D13" s="7">
        <f>_xlfn.IFERROR(VLOOKUP(C13,JM,3,0),"")</f>
      </c>
      <c r="E13" s="8"/>
      <c r="F13" s="110"/>
      <c r="G13" s="7">
        <f>_xlfn.IFERROR(VLOOKUP(F13,JM,3,0),"")</f>
      </c>
      <c r="H13" s="8"/>
      <c r="I13" s="110"/>
      <c r="J13" s="7">
        <f>_xlfn.IFERROR(VLOOKUP(I13,JM,3,0),"")</f>
      </c>
      <c r="K13" s="8"/>
      <c r="L13" s="3"/>
      <c r="M13" s="11"/>
      <c r="N13" s="44">
        <f>IF(DATA!J14="","",DATA!J14)</f>
      </c>
      <c r="O13" s="45">
        <f>IF(DATA!K14="","",DATA!K14)</f>
      </c>
      <c r="P13" s="42">
        <f t="shared" si="7"/>
      </c>
      <c r="Q13" s="42">
        <f t="shared" si="8"/>
      </c>
      <c r="R13" s="42">
        <f t="shared" si="2"/>
      </c>
      <c r="S13" s="42">
        <f t="shared" si="3"/>
      </c>
      <c r="T13" s="42">
        <f t="shared" si="4"/>
      </c>
      <c r="U13" s="42">
        <f t="shared" si="5"/>
      </c>
      <c r="V13" s="42">
        <f t="shared" si="6"/>
      </c>
      <c r="W13" s="7">
        <f t="shared" si="9"/>
      </c>
      <c r="X13" s="11">
        <f t="shared" si="10"/>
      </c>
      <c r="Y13" s="11"/>
      <c r="Z13" s="11"/>
    </row>
    <row r="14" spans="2:26" ht="18.75" customHeight="1">
      <c r="B14" s="38" t="str">
        <f>B13</f>
        <v>સોનવડ</v>
      </c>
      <c r="C14" s="113"/>
      <c r="D14" s="43">
        <f>_xlfn.IFERROR(VLOOKUP(C13,JM,2,0),"")</f>
      </c>
      <c r="E14" s="10">
        <f>_xlfn.IFERROR(VLOOKUP(B13,RR,2,0),"")</f>
        <v>0</v>
      </c>
      <c r="F14" s="113"/>
      <c r="G14" s="7">
        <f>_xlfn.IFERROR(VLOOKUP(F13,JM,2,0),"")</f>
      </c>
      <c r="H14" s="10">
        <f>_xlfn.IFERROR(VLOOKUP(B13,RR,3,0),"")</f>
        <v>0</v>
      </c>
      <c r="I14" s="111"/>
      <c r="J14" s="7">
        <f>_xlfn.IFERROR(VLOOKUP(I13,JM,2,0),"")</f>
      </c>
      <c r="K14" s="10">
        <f>_xlfn.IFERROR(VLOOKUP(B13,RR,4,0),"")</f>
        <v>0</v>
      </c>
      <c r="L14" s="3" t="str">
        <f t="shared" si="11"/>
        <v>ગણિત</v>
      </c>
      <c r="M14" s="11"/>
      <c r="N14" s="44">
        <f>IF(DATA!J15="","",DATA!J15)</f>
      </c>
      <c r="O14" s="45">
        <f>IF(DATA!K15="","",DATA!K15)</f>
      </c>
      <c r="P14" s="42">
        <f t="shared" si="7"/>
      </c>
      <c r="Q14" s="42">
        <f t="shared" si="8"/>
      </c>
      <c r="R14" s="42">
        <f t="shared" si="2"/>
      </c>
      <c r="S14" s="42">
        <f t="shared" si="3"/>
      </c>
      <c r="T14" s="42">
        <f t="shared" si="4"/>
      </c>
      <c r="U14" s="42">
        <f t="shared" si="5"/>
      </c>
      <c r="V14" s="42">
        <f t="shared" si="6"/>
      </c>
      <c r="W14" s="7">
        <f t="shared" si="9"/>
      </c>
      <c r="X14" s="11">
        <f t="shared" si="10"/>
      </c>
      <c r="Y14" s="11"/>
      <c r="Z14" s="11"/>
    </row>
    <row r="15" spans="2:26" ht="18.75" customHeight="1">
      <c r="B15" s="39" t="str">
        <f>IF(DATA!B11="","",DATA!B11)</f>
        <v>મણિપુર</v>
      </c>
      <c r="C15" s="110"/>
      <c r="D15" s="7">
        <f>_xlfn.IFERROR(VLOOKUP(C15,JM,3,0),"")</f>
      </c>
      <c r="E15" s="8"/>
      <c r="F15" s="110"/>
      <c r="G15" s="7">
        <f>_xlfn.IFERROR(VLOOKUP(F15,JM,3,0),"")</f>
      </c>
      <c r="H15" s="8"/>
      <c r="I15" s="110"/>
      <c r="J15" s="7">
        <f>_xlfn.IFERROR(VLOOKUP(I15,JM,3,0),"")</f>
      </c>
      <c r="K15" s="8"/>
      <c r="L15" s="3"/>
      <c r="M15" s="11"/>
      <c r="N15" s="44">
        <f>IF(DATA!J16="","",DATA!J16)</f>
      </c>
      <c r="O15" s="45">
        <f>IF(DATA!K16="","",DATA!K16)</f>
      </c>
      <c r="P15" s="42">
        <f t="shared" si="7"/>
      </c>
      <c r="Q15" s="42">
        <f t="shared" si="8"/>
      </c>
      <c r="R15" s="42">
        <f t="shared" si="2"/>
      </c>
      <c r="S15" s="42">
        <f t="shared" si="3"/>
      </c>
      <c r="T15" s="42">
        <f t="shared" si="4"/>
      </c>
      <c r="U15" s="42">
        <f t="shared" si="5"/>
      </c>
      <c r="V15" s="42">
        <f t="shared" si="6"/>
      </c>
      <c r="W15" s="7">
        <f t="shared" si="9"/>
      </c>
      <c r="X15" s="11">
        <f t="shared" si="10"/>
      </c>
      <c r="Y15" s="11"/>
      <c r="Z15" s="11"/>
    </row>
    <row r="16" spans="2:26" ht="18.75" customHeight="1">
      <c r="B16" s="38" t="str">
        <f>B15</f>
        <v>મણિપુર</v>
      </c>
      <c r="C16" s="113"/>
      <c r="D16" s="43">
        <f>_xlfn.IFERROR(VLOOKUP(C15,JM,2,0),"")</f>
      </c>
      <c r="E16" s="10">
        <f>_xlfn.IFERROR(VLOOKUP(B15,RR,2,0),"")</f>
        <v>0</v>
      </c>
      <c r="F16" s="113"/>
      <c r="G16" s="7">
        <f>_xlfn.IFERROR(VLOOKUP(F15,JM,2,0),"")</f>
      </c>
      <c r="H16" s="10">
        <f>_xlfn.IFERROR(VLOOKUP(B15,RR,3,0),"")</f>
        <v>0</v>
      </c>
      <c r="I16" s="111"/>
      <c r="J16" s="7">
        <f>_xlfn.IFERROR(VLOOKUP(I15,JM,2,0),"")</f>
      </c>
      <c r="K16" s="10">
        <f>_xlfn.IFERROR(VLOOKUP(B15,RR,4,0),"")</f>
        <v>0</v>
      </c>
      <c r="L16" s="3" t="str">
        <f t="shared" si="11"/>
        <v>ગણિત</v>
      </c>
      <c r="M16" s="11"/>
      <c r="N16" s="44">
        <f>IF(DATA!J17="","",DATA!J17)</f>
      </c>
      <c r="O16" s="45">
        <f>IF(DATA!K17="","",DATA!K17)</f>
      </c>
      <c r="P16" s="42">
        <f t="shared" si="7"/>
      </c>
      <c r="Q16" s="42">
        <f t="shared" si="8"/>
      </c>
      <c r="R16" s="42">
        <f t="shared" si="2"/>
      </c>
      <c r="S16" s="42">
        <f t="shared" si="3"/>
      </c>
      <c r="T16" s="42">
        <f t="shared" si="4"/>
      </c>
      <c r="U16" s="42">
        <f t="shared" si="5"/>
      </c>
      <c r="V16" s="42">
        <f t="shared" si="6"/>
      </c>
      <c r="W16" s="7">
        <f t="shared" si="9"/>
      </c>
      <c r="X16" s="11">
        <f t="shared" si="10"/>
      </c>
      <c r="Y16" s="11"/>
      <c r="Z16" s="11"/>
    </row>
    <row r="17" spans="2:26" ht="18.75" customHeight="1">
      <c r="B17" s="39" t="str">
        <f>IF(DATA!B12="","",DATA!B12)</f>
        <v>ડરણમોરવા</v>
      </c>
      <c r="C17" s="110"/>
      <c r="D17" s="7">
        <f>_xlfn.IFERROR(VLOOKUP(C17,JM,3,0),"")</f>
      </c>
      <c r="E17" s="8"/>
      <c r="F17" s="110"/>
      <c r="G17" s="7">
        <f>_xlfn.IFERROR(VLOOKUP(F17,JM,3,0),"")</f>
      </c>
      <c r="H17" s="8"/>
      <c r="I17" s="110"/>
      <c r="J17" s="7">
        <f>_xlfn.IFERROR(VLOOKUP(I17,JM,3,0),"")</f>
      </c>
      <c r="K17" s="8"/>
      <c r="L17" s="3"/>
      <c r="M17" s="11"/>
      <c r="N17" s="44">
        <f>IF(DATA!J18="","",DATA!J18)</f>
      </c>
      <c r="O17" s="45">
        <f>IF(DATA!K18="","",DATA!K18)</f>
      </c>
      <c r="P17" s="42">
        <f t="shared" si="7"/>
      </c>
      <c r="Q17" s="42">
        <f t="shared" si="8"/>
      </c>
      <c r="R17" s="42">
        <f t="shared" si="2"/>
      </c>
      <c r="S17" s="42">
        <f t="shared" si="3"/>
      </c>
      <c r="T17" s="42">
        <f t="shared" si="4"/>
      </c>
      <c r="U17" s="42">
        <f t="shared" si="5"/>
      </c>
      <c r="V17" s="42">
        <f t="shared" si="6"/>
      </c>
      <c r="W17" s="7">
        <f t="shared" si="9"/>
      </c>
      <c r="X17" s="11">
        <f t="shared" si="10"/>
      </c>
      <c r="Y17" s="11"/>
      <c r="Z17" s="11"/>
    </row>
    <row r="18" spans="2:26" ht="18.75" customHeight="1">
      <c r="B18" s="38" t="str">
        <f>B17</f>
        <v>ડરણમોરવા</v>
      </c>
      <c r="C18" s="113"/>
      <c r="D18" s="43">
        <f>_xlfn.IFERROR(VLOOKUP(C17,JM,2,0),"")</f>
      </c>
      <c r="E18" s="10">
        <f>_xlfn.IFERROR(VLOOKUP(B17,RR,2,0),"")</f>
        <v>0</v>
      </c>
      <c r="F18" s="113"/>
      <c r="G18" s="7">
        <f>_xlfn.IFERROR(VLOOKUP(F17,JM,2,0),"")</f>
      </c>
      <c r="H18" s="10">
        <f>_xlfn.IFERROR(VLOOKUP(B17,RR,3,0),"")</f>
        <v>0</v>
      </c>
      <c r="I18" s="111"/>
      <c r="J18" s="7">
        <f>_xlfn.IFERROR(VLOOKUP(I17,JM,2,0),"")</f>
      </c>
      <c r="K18" s="10">
        <f>_xlfn.IFERROR(VLOOKUP(B17,RR,4,0),"")</f>
        <v>0</v>
      </c>
      <c r="L18" s="3" t="str">
        <f t="shared" si="11"/>
        <v>ગણિત</v>
      </c>
      <c r="M18" s="11"/>
      <c r="N18" s="44">
        <f>IF(DATA!J19="","",DATA!J19)</f>
      </c>
      <c r="O18" s="45">
        <f>IF(DATA!K19="","",DATA!K19)</f>
      </c>
      <c r="P18" s="42">
        <f t="shared" si="7"/>
      </c>
      <c r="Q18" s="42">
        <f t="shared" si="8"/>
      </c>
      <c r="R18" s="42">
        <f t="shared" si="2"/>
      </c>
      <c r="S18" s="42">
        <f t="shared" si="3"/>
      </c>
      <c r="T18" s="42">
        <f t="shared" si="4"/>
      </c>
      <c r="U18" s="42">
        <f t="shared" si="5"/>
      </c>
      <c r="V18" s="42">
        <f t="shared" si="6"/>
      </c>
      <c r="W18" s="7">
        <f t="shared" si="9"/>
      </c>
      <c r="X18" s="11">
        <f t="shared" si="10"/>
      </c>
      <c r="Y18" s="11"/>
      <c r="Z18" s="11"/>
    </row>
    <row r="19" spans="2:26" ht="18.75" customHeight="1">
      <c r="B19" s="39" t="str">
        <f>IF(DATA!B13="","",DATA!B13)</f>
        <v>રોઝાપુરી</v>
      </c>
      <c r="C19" s="110"/>
      <c r="D19" s="7">
        <f>_xlfn.IFERROR(VLOOKUP(C19,JM,3,0),"")</f>
      </c>
      <c r="E19" s="8"/>
      <c r="F19" s="110"/>
      <c r="G19" s="7">
        <f>_xlfn.IFERROR(VLOOKUP(F19,JM,3,0),"")</f>
      </c>
      <c r="H19" s="8"/>
      <c r="I19" s="110"/>
      <c r="J19" s="7">
        <f>_xlfn.IFERROR(VLOOKUP(I19,JM,3,0),"")</f>
      </c>
      <c r="K19" s="8"/>
      <c r="L19" s="3"/>
      <c r="M19" s="11"/>
      <c r="N19" s="44">
        <f>IF(DATA!J20="","",DATA!J20)</f>
      </c>
      <c r="O19" s="45">
        <f>IF(DATA!K20="","",DATA!K20)</f>
      </c>
      <c r="P19" s="42">
        <f t="shared" si="7"/>
      </c>
      <c r="Q19" s="42">
        <f t="shared" si="8"/>
      </c>
      <c r="R19" s="42">
        <f t="shared" si="2"/>
      </c>
      <c r="S19" s="42">
        <f t="shared" si="3"/>
      </c>
      <c r="T19" s="42">
        <f t="shared" si="4"/>
      </c>
      <c r="U19" s="42">
        <f t="shared" si="5"/>
      </c>
      <c r="V19" s="42">
        <f t="shared" si="6"/>
      </c>
      <c r="W19" s="7">
        <f t="shared" si="9"/>
      </c>
      <c r="X19" s="11">
        <f t="shared" si="10"/>
      </c>
      <c r="Y19" s="11"/>
      <c r="Z19" s="11"/>
    </row>
    <row r="20" spans="2:26" ht="18.75" customHeight="1">
      <c r="B20" s="38" t="str">
        <f>B19</f>
        <v>રોઝાપુરી</v>
      </c>
      <c r="C20" s="113"/>
      <c r="D20" s="43">
        <f>_xlfn.IFERROR(VLOOKUP(C19,JM,2,0),"")</f>
      </c>
      <c r="E20" s="10">
        <f>_xlfn.IFERROR(VLOOKUP(B19,RR,2,0),"")</f>
        <v>0</v>
      </c>
      <c r="F20" s="113"/>
      <c r="G20" s="7">
        <f>_xlfn.IFERROR(VLOOKUP(F19,JM,2,0),"")</f>
      </c>
      <c r="H20" s="10">
        <f>_xlfn.IFERROR(VLOOKUP(B19,RR,3,0),"")</f>
        <v>0</v>
      </c>
      <c r="I20" s="111"/>
      <c r="J20" s="7">
        <f>_xlfn.IFERROR(VLOOKUP(I19,JM,2,0),"")</f>
      </c>
      <c r="K20" s="10">
        <f>_xlfn.IFERROR(VLOOKUP(B19,RR,4,0),"")</f>
        <v>0</v>
      </c>
      <c r="L20" s="3" t="str">
        <f t="shared" si="11"/>
        <v>ગણિત</v>
      </c>
      <c r="M20" s="11"/>
      <c r="N20" s="44">
        <f>IF(DATA!J21="","",DATA!J21)</f>
      </c>
      <c r="O20" s="45">
        <f>IF(DATA!K21="","",DATA!K21)</f>
      </c>
      <c r="P20" s="42">
        <f t="shared" si="7"/>
      </c>
      <c r="Q20" s="42">
        <f t="shared" si="8"/>
      </c>
      <c r="R20" s="42">
        <f t="shared" si="2"/>
      </c>
      <c r="S20" s="42">
        <f t="shared" si="3"/>
      </c>
      <c r="T20" s="42">
        <f t="shared" si="4"/>
      </c>
      <c r="U20" s="42">
        <f t="shared" si="5"/>
      </c>
      <c r="V20" s="42">
        <f t="shared" si="6"/>
      </c>
      <c r="W20" s="7">
        <f t="shared" si="9"/>
      </c>
      <c r="X20" s="11">
        <f t="shared" si="10"/>
      </c>
      <c r="Y20" s="11"/>
      <c r="Z20" s="11"/>
    </row>
    <row r="21" spans="2:26" ht="18.75" customHeight="1">
      <c r="B21" s="39" t="str">
        <f>IF(DATA!B14="","",DATA!B14)</f>
        <v>લક્ષ્મણપુરા</v>
      </c>
      <c r="C21" s="110"/>
      <c r="D21" s="7">
        <f>_xlfn.IFERROR(VLOOKUP(C21,JM,3,0),"")</f>
      </c>
      <c r="E21" s="8"/>
      <c r="F21" s="110"/>
      <c r="G21" s="7">
        <f>_xlfn.IFERROR(VLOOKUP(F21,JM,3,0),"")</f>
      </c>
      <c r="H21" s="8"/>
      <c r="I21" s="110"/>
      <c r="J21" s="7">
        <f>_xlfn.IFERROR(VLOOKUP(I21,JM,3,0),"")</f>
      </c>
      <c r="K21" s="8"/>
      <c r="L21" s="3"/>
      <c r="M21" s="11"/>
      <c r="N21" s="44">
        <f>IF(DATA!J22="","",DATA!J22)</f>
      </c>
      <c r="O21" s="45">
        <f>IF(DATA!K22="","",DATA!K22)</f>
      </c>
      <c r="P21" s="42">
        <f t="shared" si="7"/>
      </c>
      <c r="Q21" s="42">
        <f t="shared" si="8"/>
      </c>
      <c r="R21" s="42">
        <f t="shared" si="2"/>
      </c>
      <c r="S21" s="42">
        <f t="shared" si="3"/>
      </c>
      <c r="T21" s="42">
        <f t="shared" si="4"/>
      </c>
      <c r="U21" s="42">
        <f t="shared" si="5"/>
      </c>
      <c r="V21" s="42">
        <f t="shared" si="6"/>
      </c>
      <c r="W21" s="7">
        <f t="shared" si="9"/>
      </c>
      <c r="X21" s="11">
        <f t="shared" si="10"/>
      </c>
      <c r="Y21" s="11"/>
      <c r="Z21" s="11"/>
    </row>
    <row r="22" spans="2:26" ht="18.75" customHeight="1">
      <c r="B22" s="38" t="str">
        <f>B21</f>
        <v>લક્ષ્મણપુરા</v>
      </c>
      <c r="C22" s="113"/>
      <c r="D22" s="43">
        <f>_xlfn.IFERROR(VLOOKUP(C21,JM,2,0),"")</f>
      </c>
      <c r="E22" s="10">
        <f>_xlfn.IFERROR(VLOOKUP(B21,RR,2,0),"")</f>
        <v>0</v>
      </c>
      <c r="F22" s="113"/>
      <c r="G22" s="7">
        <f>_xlfn.IFERROR(VLOOKUP(F21,JM,2,0),"")</f>
      </c>
      <c r="H22" s="10">
        <f>_xlfn.IFERROR(VLOOKUP(B21,RR,3,0),"")</f>
        <v>0</v>
      </c>
      <c r="I22" s="111"/>
      <c r="J22" s="7">
        <f>_xlfn.IFERROR(VLOOKUP(I21,JM,2,0),"")</f>
      </c>
      <c r="K22" s="10">
        <f>_xlfn.IFERROR(VLOOKUP(B21,RR,4,0),"")</f>
        <v>0</v>
      </c>
      <c r="L22" s="3" t="str">
        <f t="shared" si="11"/>
        <v>ગણિત</v>
      </c>
      <c r="M22" s="11"/>
      <c r="N22" s="44">
        <f>IF(DATA!J23="","",DATA!J23)</f>
      </c>
      <c r="O22" s="45">
        <f>IF(DATA!K23="","",DATA!K23)</f>
      </c>
      <c r="P22" s="42">
        <f t="shared" si="7"/>
      </c>
      <c r="Q22" s="42">
        <f t="shared" si="8"/>
      </c>
      <c r="R22" s="42">
        <f t="shared" si="2"/>
      </c>
      <c r="S22" s="42">
        <f t="shared" si="3"/>
      </c>
      <c r="T22" s="42">
        <f t="shared" si="4"/>
      </c>
      <c r="U22" s="42">
        <f t="shared" si="5"/>
      </c>
      <c r="V22" s="42">
        <f t="shared" si="6"/>
      </c>
      <c r="W22" s="7">
        <f t="shared" si="9"/>
      </c>
      <c r="X22" s="11">
        <f t="shared" si="10"/>
      </c>
      <c r="Y22" s="11"/>
      <c r="Z22" s="11"/>
    </row>
    <row r="23" spans="2:26" ht="18.75" customHeight="1">
      <c r="B23" s="39" t="str">
        <f>IF(DATA!B15="","",DATA!B15)</f>
        <v>લ્હોર</v>
      </c>
      <c r="C23" s="110"/>
      <c r="D23" s="7">
        <f>_xlfn.IFERROR(VLOOKUP(C23,JM,3,0),"")</f>
      </c>
      <c r="E23" s="8"/>
      <c r="F23" s="110"/>
      <c r="G23" s="7">
        <f>_xlfn.IFERROR(VLOOKUP(F23,JM,3,0),"")</f>
      </c>
      <c r="H23" s="8"/>
      <c r="I23" s="110"/>
      <c r="J23" s="7">
        <f>_xlfn.IFERROR(VLOOKUP(I23,JM,3,0),"")</f>
      </c>
      <c r="K23" s="8"/>
      <c r="L23" s="3"/>
      <c r="M23" s="11"/>
      <c r="N23" s="44">
        <f>IF(DATA!J24="","",DATA!J24)</f>
      </c>
      <c r="O23" s="45">
        <f>IF(DATA!K24="","",DATA!K24)</f>
      </c>
      <c r="P23" s="42">
        <f t="shared" si="7"/>
      </c>
      <c r="Q23" s="42">
        <f t="shared" si="8"/>
      </c>
      <c r="R23" s="42">
        <f t="shared" si="2"/>
      </c>
      <c r="S23" s="42">
        <f t="shared" si="3"/>
      </c>
      <c r="T23" s="42">
        <f t="shared" si="4"/>
      </c>
      <c r="U23" s="42">
        <f t="shared" si="5"/>
      </c>
      <c r="V23" s="42">
        <f t="shared" si="6"/>
      </c>
      <c r="W23" s="7">
        <f t="shared" si="9"/>
      </c>
      <c r="X23" s="11">
        <f t="shared" si="10"/>
      </c>
      <c r="Y23" s="11"/>
      <c r="Z23" s="11"/>
    </row>
    <row r="24" spans="2:26" ht="18.75" customHeight="1">
      <c r="B24" s="38" t="str">
        <f>B23</f>
        <v>લ્હોર</v>
      </c>
      <c r="C24" s="113"/>
      <c r="D24" s="43">
        <f>_xlfn.IFERROR(VLOOKUP(C23,JM,2,0),"")</f>
      </c>
      <c r="E24" s="10">
        <f>_xlfn.IFERROR(VLOOKUP(B23,RR,2,0),"")</f>
        <v>0</v>
      </c>
      <c r="F24" s="113"/>
      <c r="G24" s="7">
        <f>_xlfn.IFERROR(VLOOKUP(F23,JM,2,0),"")</f>
      </c>
      <c r="H24" s="10">
        <f>_xlfn.IFERROR(VLOOKUP(B23,RR,3,0),"")</f>
        <v>0</v>
      </c>
      <c r="I24" s="111"/>
      <c r="J24" s="7">
        <f>_xlfn.IFERROR(VLOOKUP(I23,JM,2,0),"")</f>
      </c>
      <c r="K24" s="10">
        <f>_xlfn.IFERROR(VLOOKUP(B23,RR,4,0),"")</f>
        <v>0</v>
      </c>
      <c r="L24" s="3" t="str">
        <f t="shared" si="11"/>
        <v>ગણિત</v>
      </c>
      <c r="M24" s="11"/>
      <c r="N24" s="44">
        <f>IF(DATA!J25="","",DATA!J25)</f>
      </c>
      <c r="O24" s="45">
        <f>IF(DATA!K25="","",DATA!K25)</f>
      </c>
      <c r="P24" s="42">
        <f t="shared" si="7"/>
      </c>
      <c r="Q24" s="42">
        <f t="shared" si="8"/>
      </c>
      <c r="R24" s="42">
        <f t="shared" si="2"/>
      </c>
      <c r="S24" s="42">
        <f t="shared" si="3"/>
      </c>
      <c r="T24" s="42">
        <f t="shared" si="4"/>
      </c>
      <c r="U24" s="42">
        <f t="shared" si="5"/>
      </c>
      <c r="V24" s="42">
        <f t="shared" si="6"/>
      </c>
      <c r="W24" s="7">
        <f t="shared" si="9"/>
      </c>
      <c r="X24" s="11">
        <f t="shared" si="10"/>
      </c>
      <c r="Y24" s="11"/>
      <c r="Z24" s="11"/>
    </row>
    <row r="25" spans="2:26" ht="18.75" customHeight="1">
      <c r="B25" s="39" t="str">
        <f>IF(DATA!B16="","",DATA!B16)</f>
        <v>સેદરડી</v>
      </c>
      <c r="C25" s="110"/>
      <c r="D25" s="7">
        <f>_xlfn.IFERROR(VLOOKUP(C25,JM,3,0),"")</f>
      </c>
      <c r="E25" s="8"/>
      <c r="F25" s="110"/>
      <c r="G25" s="7">
        <f>_xlfn.IFERROR(VLOOKUP(F25,JM,3,0),"")</f>
      </c>
      <c r="H25" s="8"/>
      <c r="I25" s="110"/>
      <c r="J25" s="7">
        <f>_xlfn.IFERROR(VLOOKUP(I25,JM,3,0),"")</f>
      </c>
      <c r="K25" s="8"/>
      <c r="L25" s="3"/>
      <c r="M25" s="11"/>
      <c r="N25" s="44">
        <f>IF(DATA!J26="","",DATA!J26)</f>
      </c>
      <c r="O25" s="45">
        <f>IF(DATA!K26="","",DATA!K26)</f>
      </c>
      <c r="P25" s="42">
        <f t="shared" si="7"/>
      </c>
      <c r="Q25" s="42">
        <f t="shared" si="8"/>
      </c>
      <c r="R25" s="42">
        <f t="shared" si="2"/>
      </c>
      <c r="S25" s="42">
        <f t="shared" si="3"/>
      </c>
      <c r="T25" s="42">
        <f t="shared" si="4"/>
      </c>
      <c r="U25" s="42">
        <f t="shared" si="5"/>
      </c>
      <c r="V25" s="42">
        <f t="shared" si="6"/>
      </c>
      <c r="W25" s="7">
        <f t="shared" si="9"/>
      </c>
      <c r="X25" s="11">
        <f t="shared" si="10"/>
      </c>
      <c r="Y25" s="11"/>
      <c r="Z25" s="11"/>
    </row>
    <row r="26" spans="2:26" ht="18.75" customHeight="1">
      <c r="B26" s="38" t="str">
        <f>B25</f>
        <v>સેદરડી</v>
      </c>
      <c r="C26" s="113"/>
      <c r="D26" s="43">
        <f>_xlfn.IFERROR(VLOOKUP(C25,JM,2,0),"")</f>
      </c>
      <c r="E26" s="10">
        <f>_xlfn.IFERROR(VLOOKUP(B25,RR,2,0),"")</f>
        <v>0</v>
      </c>
      <c r="F26" s="113"/>
      <c r="G26" s="7">
        <f>_xlfn.IFERROR(VLOOKUP(F25,JM,2,0),"")</f>
      </c>
      <c r="H26" s="10">
        <f>_xlfn.IFERROR(VLOOKUP(B25,RR,3,0),"")</f>
        <v>0</v>
      </c>
      <c r="I26" s="111"/>
      <c r="J26" s="7">
        <f>_xlfn.IFERROR(VLOOKUP(I25,JM,2,0),"")</f>
      </c>
      <c r="K26" s="10">
        <f>_xlfn.IFERROR(VLOOKUP(B25,RR,4,0),"")</f>
        <v>0</v>
      </c>
      <c r="L26" s="3" t="str">
        <f t="shared" si="11"/>
        <v>ગણિત</v>
      </c>
      <c r="M26" s="11"/>
      <c r="N26" s="44">
        <f>IF(DATA!J27="","",DATA!J27)</f>
      </c>
      <c r="O26" s="45">
        <f>IF(DATA!K27="","",DATA!K27)</f>
      </c>
      <c r="P26" s="42">
        <f t="shared" si="7"/>
      </c>
      <c r="Q26" s="42">
        <f t="shared" si="8"/>
      </c>
      <c r="R26" s="42">
        <f t="shared" si="2"/>
      </c>
      <c r="S26" s="42">
        <f t="shared" si="3"/>
      </c>
      <c r="T26" s="42">
        <f t="shared" si="4"/>
      </c>
      <c r="U26" s="42">
        <f t="shared" si="5"/>
      </c>
      <c r="V26" s="42">
        <f t="shared" si="6"/>
      </c>
      <c r="W26" s="7">
        <f t="shared" si="9"/>
      </c>
      <c r="X26" s="11">
        <f t="shared" si="10"/>
      </c>
      <c r="Y26" s="11"/>
      <c r="Z26" s="11"/>
    </row>
    <row r="27" spans="2:26" ht="18.75" customHeight="1">
      <c r="B27" s="39" t="str">
        <f>IF(DATA!B17="","",DATA!B17)</f>
        <v>ઘુઘલા</v>
      </c>
      <c r="C27" s="110"/>
      <c r="D27" s="7">
        <f>_xlfn.IFERROR(VLOOKUP(C27,JM,3,0),"")</f>
      </c>
      <c r="E27" s="8"/>
      <c r="F27" s="110"/>
      <c r="G27" s="7">
        <f>_xlfn.IFERROR(VLOOKUP(F27,JM,3,0),"")</f>
      </c>
      <c r="H27" s="8"/>
      <c r="I27" s="110"/>
      <c r="J27" s="7">
        <f>_xlfn.IFERROR(VLOOKUP(I27,JM,3,0),"")</f>
      </c>
      <c r="K27" s="8"/>
      <c r="L27" s="3"/>
      <c r="M27" s="11"/>
      <c r="N27" s="44">
        <f>IF(DATA!J28="","",DATA!J28)</f>
      </c>
      <c r="O27" s="45">
        <f>IF(DATA!K28="","",DATA!K28)</f>
      </c>
      <c r="P27" s="42">
        <f t="shared" si="7"/>
      </c>
      <c r="Q27" s="42">
        <f t="shared" si="8"/>
      </c>
      <c r="R27" s="42">
        <f t="shared" si="2"/>
      </c>
      <c r="S27" s="42">
        <f t="shared" si="3"/>
      </c>
      <c r="T27" s="42">
        <f t="shared" si="4"/>
      </c>
      <c r="U27" s="42">
        <f t="shared" si="5"/>
      </c>
      <c r="V27" s="42">
        <f t="shared" si="6"/>
      </c>
      <c r="W27" s="7">
        <f t="shared" si="9"/>
      </c>
      <c r="X27" s="11">
        <f t="shared" si="10"/>
      </c>
      <c r="Y27" s="11"/>
      <c r="Z27" s="11"/>
    </row>
    <row r="28" spans="2:26" ht="18.75" customHeight="1">
      <c r="B28" s="38" t="str">
        <f>B27</f>
        <v>ઘુઘલા</v>
      </c>
      <c r="C28" s="113"/>
      <c r="D28" s="43">
        <f>_xlfn.IFERROR(VLOOKUP(C27,JM,2,0),"")</f>
      </c>
      <c r="E28" s="10">
        <f>_xlfn.IFERROR(VLOOKUP(B27,RR,2,0),"")</f>
        <v>0</v>
      </c>
      <c r="F28" s="113"/>
      <c r="G28" s="7">
        <f>_xlfn.IFERROR(VLOOKUP(F27,JM,2,0),"")</f>
      </c>
      <c r="H28" s="10">
        <f>_xlfn.IFERROR(VLOOKUP(B27,RR,3,0),"")</f>
        <v>0</v>
      </c>
      <c r="I28" s="111"/>
      <c r="J28" s="7">
        <f>_xlfn.IFERROR(VLOOKUP(I27,JM,2,0),"")</f>
      </c>
      <c r="K28" s="10">
        <f>_xlfn.IFERROR(VLOOKUP(B27,RR,4,0),"")</f>
        <v>0</v>
      </c>
      <c r="L28" s="3" t="str">
        <f>L26</f>
        <v>ગણિત</v>
      </c>
      <c r="M28" s="11"/>
      <c r="N28" s="44">
        <f>IF(DATA!J29="","",DATA!J29)</f>
      </c>
      <c r="O28" s="45">
        <f>IF(DATA!K29="","",DATA!K29)</f>
      </c>
      <c r="P28" s="42">
        <f t="shared" si="7"/>
      </c>
      <c r="Q28" s="42">
        <f t="shared" si="8"/>
      </c>
      <c r="R28" s="42">
        <f t="shared" si="2"/>
      </c>
      <c r="S28" s="42">
        <f t="shared" si="3"/>
      </c>
      <c r="T28" s="42">
        <f t="shared" si="4"/>
      </c>
      <c r="U28" s="42">
        <f t="shared" si="5"/>
      </c>
      <c r="V28" s="42">
        <f t="shared" si="6"/>
      </c>
      <c r="W28" s="7">
        <f t="shared" si="9"/>
      </c>
      <c r="X28" s="11">
        <f t="shared" si="10"/>
      </c>
      <c r="Y28" s="11"/>
      <c r="Z28" s="11"/>
    </row>
    <row r="29" spans="5:24" ht="20.25">
      <c r="E29" s="4"/>
      <c r="F29" s="4"/>
      <c r="G29" s="4"/>
      <c r="H29" s="4"/>
      <c r="I29" s="4"/>
      <c r="J29" s="4"/>
      <c r="K29" s="4"/>
      <c r="N29" s="44">
        <f>IF(DATA!J30="","",DATA!J30)</f>
      </c>
      <c r="O29" s="45">
        <f>IF(DATA!K30="","",DATA!K30)</f>
      </c>
      <c r="P29" s="42">
        <f t="shared" si="7"/>
      </c>
      <c r="Q29" s="42">
        <f t="shared" si="8"/>
      </c>
      <c r="R29" s="42">
        <f t="shared" si="2"/>
      </c>
      <c r="S29" s="42">
        <f t="shared" si="3"/>
      </c>
      <c r="T29" s="42">
        <f t="shared" si="4"/>
      </c>
      <c r="U29" s="42">
        <f t="shared" si="5"/>
      </c>
      <c r="V29" s="42">
        <f t="shared" si="6"/>
      </c>
      <c r="W29" s="7">
        <f t="shared" si="9"/>
      </c>
      <c r="X29" s="11">
        <f t="shared" si="10"/>
      </c>
    </row>
    <row r="30" spans="3:24" ht="20.25" customHeight="1">
      <c r="C30" s="121" t="str">
        <f>C2</f>
        <v>વિષય વહેંચણી આયોજન સત્રાંત ૫રીક્ષા 2019</v>
      </c>
      <c r="D30" s="121"/>
      <c r="E30" s="121"/>
      <c r="F30" s="121"/>
      <c r="G30" s="121"/>
      <c r="H30" s="112" t="str">
        <f>H2</f>
        <v>ડરણ ૫ગાર કેન્દ્ર, તા.કડી</v>
      </c>
      <c r="I30" s="112"/>
      <c r="J30" s="112"/>
      <c r="K30" s="112"/>
      <c r="N30" s="44">
        <f>IF(DATA!J31="","",DATA!J31)</f>
      </c>
      <c r="O30" s="45">
        <f>IF(DATA!K31="","",DATA!K31)</f>
      </c>
      <c r="P30" s="42">
        <f t="shared" si="7"/>
      </c>
      <c r="Q30" s="42">
        <f t="shared" si="8"/>
      </c>
      <c r="R30" s="42">
        <f t="shared" si="2"/>
      </c>
      <c r="S30" s="42">
        <f t="shared" si="3"/>
      </c>
      <c r="T30" s="42">
        <f t="shared" si="4"/>
      </c>
      <c r="U30" s="42">
        <f t="shared" si="5"/>
      </c>
      <c r="V30" s="42">
        <f t="shared" si="6"/>
      </c>
      <c r="W30" s="7">
        <f t="shared" si="9"/>
      </c>
      <c r="X30" s="11">
        <f t="shared" si="10"/>
      </c>
    </row>
    <row r="31" spans="1:24" ht="20.25" customHeight="1">
      <c r="A31" s="37">
        <v>2</v>
      </c>
      <c r="B31" s="17" t="s">
        <v>12</v>
      </c>
      <c r="C31" s="17"/>
      <c r="D31" s="18" t="str">
        <f>DATA!M5</f>
        <v>ગુજરાતી</v>
      </c>
      <c r="E31" s="18"/>
      <c r="F31" s="19"/>
      <c r="G31" s="20">
        <f>DATA!M3</f>
        <v>43564</v>
      </c>
      <c r="H31" s="109" t="str">
        <f>TEXT(G31,"dddd")</f>
        <v>મંગળવાર</v>
      </c>
      <c r="I31" s="109"/>
      <c r="J31" s="18"/>
      <c r="K31" s="18"/>
      <c r="N31" s="44">
        <f>IF(DATA!J32="","",DATA!J32)</f>
      </c>
      <c r="O31" s="45">
        <f>IF(DATA!K32="","",DATA!K32)</f>
      </c>
      <c r="P31" s="42">
        <f t="shared" si="7"/>
      </c>
      <c r="Q31" s="42">
        <f t="shared" si="8"/>
      </c>
      <c r="R31" s="42">
        <f t="shared" si="2"/>
      </c>
      <c r="S31" s="42">
        <f t="shared" si="3"/>
      </c>
      <c r="T31" s="42">
        <f t="shared" si="4"/>
      </c>
      <c r="U31" s="42">
        <f t="shared" si="5"/>
      </c>
      <c r="V31" s="42">
        <f t="shared" si="6"/>
      </c>
      <c r="W31" s="7">
        <f t="shared" si="9"/>
      </c>
      <c r="X31" s="11">
        <f t="shared" si="10"/>
      </c>
    </row>
    <row r="32" spans="2:26" ht="18.75" customHeight="1">
      <c r="B32" s="7" t="s">
        <v>17</v>
      </c>
      <c r="C32" s="9" t="s">
        <v>15</v>
      </c>
      <c r="D32" s="3" t="s">
        <v>37</v>
      </c>
      <c r="E32" s="3" t="s">
        <v>13</v>
      </c>
      <c r="F32" s="9" t="s">
        <v>15</v>
      </c>
      <c r="G32" s="3" t="s">
        <v>38</v>
      </c>
      <c r="H32" s="3" t="s">
        <v>13</v>
      </c>
      <c r="I32" s="9" t="s">
        <v>15</v>
      </c>
      <c r="J32" s="3" t="s">
        <v>39</v>
      </c>
      <c r="K32" s="3" t="s">
        <v>13</v>
      </c>
      <c r="L32" s="7" t="s">
        <v>40</v>
      </c>
      <c r="M32" s="11"/>
      <c r="N32" s="44">
        <f>IF(DATA!J33="","",DATA!J33)</f>
      </c>
      <c r="O32" s="45">
        <f>IF(DATA!K33="","",DATA!K33)</f>
      </c>
      <c r="P32" s="42">
        <f t="shared" si="7"/>
      </c>
      <c r="Q32" s="42">
        <f t="shared" si="8"/>
      </c>
      <c r="R32" s="42">
        <f t="shared" si="2"/>
      </c>
      <c r="S32" s="42">
        <f t="shared" si="3"/>
      </c>
      <c r="T32" s="42">
        <f t="shared" si="4"/>
      </c>
      <c r="U32" s="42">
        <f t="shared" si="5"/>
      </c>
      <c r="V32" s="42">
        <f t="shared" si="6"/>
      </c>
      <c r="W32" s="7">
        <f t="shared" si="9"/>
      </c>
      <c r="X32" s="11">
        <f t="shared" si="10"/>
      </c>
      <c r="Y32" s="11"/>
      <c r="Z32" s="11"/>
    </row>
    <row r="33" spans="2:26" ht="18.75" customHeight="1">
      <c r="B33" s="39" t="str">
        <f aca="true" t="shared" si="12" ref="B33:B56">B5</f>
        <v>ડરણ</v>
      </c>
      <c r="C33" s="110"/>
      <c r="D33" s="7">
        <f>_xlfn.IFERROR(VLOOKUP(C33,JM,3,0),"")</f>
      </c>
      <c r="E33" s="8"/>
      <c r="F33" s="110"/>
      <c r="G33" s="7">
        <f>_xlfn.IFERROR(VLOOKUP(F33,JM,3,0),"")</f>
      </c>
      <c r="H33" s="8"/>
      <c r="I33" s="110"/>
      <c r="J33" s="7">
        <f>_xlfn.IFERROR(VLOOKUP(I33,JM,3,0),"")</f>
      </c>
      <c r="K33" s="8"/>
      <c r="L33" s="3"/>
      <c r="M33" s="11"/>
      <c r="N33" s="44">
        <f>IF(DATA!J34="","",DATA!J34)</f>
      </c>
      <c r="O33" s="45">
        <f>IF(DATA!K34="","",DATA!K34)</f>
      </c>
      <c r="P33" s="42">
        <f t="shared" si="7"/>
      </c>
      <c r="Q33" s="42">
        <f t="shared" si="8"/>
      </c>
      <c r="R33" s="42">
        <f t="shared" si="2"/>
      </c>
      <c r="S33" s="42">
        <f t="shared" si="3"/>
      </c>
      <c r="T33" s="42">
        <f t="shared" si="4"/>
      </c>
      <c r="U33" s="42">
        <f t="shared" si="5"/>
      </c>
      <c r="V33" s="42">
        <f t="shared" si="6"/>
      </c>
      <c r="W33" s="7">
        <f t="shared" si="9"/>
      </c>
      <c r="X33" s="11">
        <f t="shared" si="10"/>
      </c>
      <c r="Y33" s="11"/>
      <c r="Z33" s="11"/>
    </row>
    <row r="34" spans="2:26" ht="18.75" customHeight="1">
      <c r="B34" s="38" t="str">
        <f t="shared" si="12"/>
        <v>ડરણ</v>
      </c>
      <c r="C34" s="113"/>
      <c r="D34" s="7">
        <f>_xlfn.IFERROR(VLOOKUP(C33,JM,2,0),"")</f>
      </c>
      <c r="E34" s="10">
        <f>_xlfn.IFERROR(VLOOKUP(B33,RR,2,0),"")</f>
        <v>10</v>
      </c>
      <c r="F34" s="113"/>
      <c r="G34" s="7">
        <f>_xlfn.IFERROR(VLOOKUP(F33,JM,2,0),"")</f>
      </c>
      <c r="H34" s="10">
        <f>_xlfn.IFERROR(VLOOKUP(B33,RR,3,0),"")</f>
        <v>15</v>
      </c>
      <c r="I34" s="111"/>
      <c r="J34" s="7">
        <f>_xlfn.IFERROR(VLOOKUP(I33,JM,2,0),"")</f>
      </c>
      <c r="K34" s="10">
        <f>_xlfn.IFERROR(VLOOKUP(B33,RR,4,0),"")</f>
        <v>20</v>
      </c>
      <c r="L34" s="3" t="str">
        <f>D31</f>
        <v>ગુજરાતી</v>
      </c>
      <c r="M34" s="11"/>
      <c r="N34" s="44">
        <f>IF(DATA!J35="","",DATA!J35)</f>
      </c>
      <c r="O34" s="45">
        <f>IF(DATA!K35="","",DATA!K35)</f>
      </c>
      <c r="P34" s="42">
        <f t="shared" si="7"/>
      </c>
      <c r="Q34" s="42">
        <f t="shared" si="8"/>
      </c>
      <c r="R34" s="42">
        <f t="shared" si="2"/>
      </c>
      <c r="S34" s="42">
        <f t="shared" si="3"/>
      </c>
      <c r="T34" s="42">
        <f t="shared" si="4"/>
      </c>
      <c r="U34" s="42">
        <f t="shared" si="5"/>
      </c>
      <c r="V34" s="42">
        <f t="shared" si="6"/>
      </c>
      <c r="W34" s="7">
        <f t="shared" si="9"/>
      </c>
      <c r="X34" s="11">
        <f t="shared" si="10"/>
      </c>
      <c r="Y34" s="11"/>
      <c r="Z34" s="11"/>
    </row>
    <row r="35" spans="2:26" ht="18.75" customHeight="1">
      <c r="B35" s="39" t="str">
        <f t="shared" si="12"/>
        <v>ખાવડ</v>
      </c>
      <c r="C35" s="110"/>
      <c r="D35" s="7">
        <f>_xlfn.IFERROR(VLOOKUP(C35,JM,3,0),"")</f>
      </c>
      <c r="E35" s="8"/>
      <c r="F35" s="110"/>
      <c r="G35" s="7">
        <f>_xlfn.IFERROR(VLOOKUP(F35,JM,3,0),"")</f>
      </c>
      <c r="H35" s="8"/>
      <c r="I35" s="110"/>
      <c r="J35" s="7">
        <f>_xlfn.IFERROR(VLOOKUP(I35,JM,3,0),"")</f>
      </c>
      <c r="K35" s="8"/>
      <c r="L35" s="7"/>
      <c r="M35" s="11"/>
      <c r="N35" s="44">
        <f>IF(DATA!J36="","",DATA!J36)</f>
      </c>
      <c r="O35" s="45">
        <f>IF(DATA!K36="","",DATA!K36)</f>
      </c>
      <c r="P35" s="42">
        <f t="shared" si="7"/>
      </c>
      <c r="Q35" s="42">
        <f t="shared" si="8"/>
      </c>
      <c r="R35" s="42">
        <f t="shared" si="2"/>
      </c>
      <c r="S35" s="42">
        <f t="shared" si="3"/>
      </c>
      <c r="T35" s="42">
        <f t="shared" si="4"/>
      </c>
      <c r="U35" s="42">
        <f t="shared" si="5"/>
      </c>
      <c r="V35" s="42">
        <f t="shared" si="6"/>
      </c>
      <c r="W35" s="7">
        <f t="shared" si="9"/>
      </c>
      <c r="X35" s="11">
        <f t="shared" si="10"/>
      </c>
      <c r="Y35" s="11"/>
      <c r="Z35" s="11"/>
    </row>
    <row r="36" spans="2:26" ht="18.75" customHeight="1">
      <c r="B36" s="38" t="str">
        <f t="shared" si="12"/>
        <v>ખાવડ</v>
      </c>
      <c r="C36" s="113"/>
      <c r="D36" s="7">
        <f>_xlfn.IFERROR(VLOOKUP(C35,JM,2,0),"")</f>
      </c>
      <c r="E36" s="10">
        <f>_xlfn.IFERROR(VLOOKUP(B35,RR,2,0),"")</f>
        <v>5</v>
      </c>
      <c r="F36" s="113"/>
      <c r="G36" s="7">
        <f>_xlfn.IFERROR(VLOOKUP(F35,JM,2,0),"")</f>
      </c>
      <c r="H36" s="10">
        <f>_xlfn.IFERROR(VLOOKUP(B35,RR,3,0),"")</f>
        <v>7</v>
      </c>
      <c r="I36" s="111"/>
      <c r="J36" s="7">
        <f>_xlfn.IFERROR(VLOOKUP(I35,JM,2,0),"")</f>
      </c>
      <c r="K36" s="10">
        <f>_xlfn.IFERROR(VLOOKUP(B35,RR,4,0),"")</f>
        <v>9</v>
      </c>
      <c r="L36" s="3" t="str">
        <f>L34</f>
        <v>ગુજરાતી</v>
      </c>
      <c r="M36" s="11"/>
      <c r="N36" s="44">
        <f>IF(DATA!J37="","",DATA!J37)</f>
      </c>
      <c r="O36" s="45">
        <f>IF(DATA!K37="","",DATA!K37)</f>
      </c>
      <c r="P36" s="42">
        <f t="shared" si="7"/>
      </c>
      <c r="Q36" s="42">
        <f t="shared" si="8"/>
      </c>
      <c r="R36" s="42">
        <f t="shared" si="2"/>
      </c>
      <c r="S36" s="42">
        <f t="shared" si="3"/>
      </c>
      <c r="T36" s="42">
        <f t="shared" si="4"/>
      </c>
      <c r="U36" s="42">
        <f t="shared" si="5"/>
      </c>
      <c r="V36" s="42">
        <f t="shared" si="6"/>
      </c>
      <c r="W36" s="7">
        <f t="shared" si="9"/>
      </c>
      <c r="X36" s="11">
        <f t="shared" si="10"/>
      </c>
      <c r="Y36" s="11"/>
      <c r="Z36" s="11"/>
    </row>
    <row r="37" spans="2:26" ht="18.75" customHeight="1">
      <c r="B37" s="58" t="str">
        <f t="shared" si="12"/>
        <v>કોલાદ</v>
      </c>
      <c r="C37" s="110"/>
      <c r="D37" s="7">
        <f>_xlfn.IFERROR(VLOOKUP(C37,JM,3,0),"")</f>
      </c>
      <c r="E37" s="8"/>
      <c r="F37" s="110"/>
      <c r="G37" s="7">
        <f>_xlfn.IFERROR(VLOOKUP(F37,JM,3,0),"")</f>
      </c>
      <c r="H37" s="8"/>
      <c r="I37" s="110"/>
      <c r="J37" s="7">
        <f>_xlfn.IFERROR(VLOOKUP(I37,JM,3,0),"")</f>
      </c>
      <c r="K37" s="8"/>
      <c r="L37" s="3"/>
      <c r="M37" s="11"/>
      <c r="N37" s="44">
        <f>IF(DATA!J38="","",DATA!J38)</f>
      </c>
      <c r="O37" s="45">
        <f>IF(DATA!K38="","",DATA!K38)</f>
      </c>
      <c r="P37" s="42">
        <f t="shared" si="7"/>
      </c>
      <c r="Q37" s="42">
        <f t="shared" si="8"/>
      </c>
      <c r="R37" s="42">
        <f t="shared" si="2"/>
      </c>
      <c r="S37" s="42">
        <f t="shared" si="3"/>
      </c>
      <c r="T37" s="42">
        <f t="shared" si="4"/>
      </c>
      <c r="U37" s="42">
        <f t="shared" si="5"/>
      </c>
      <c r="V37" s="42">
        <f t="shared" si="6"/>
      </c>
      <c r="W37" s="7">
        <f t="shared" si="9"/>
      </c>
      <c r="X37" s="11">
        <f t="shared" si="10"/>
      </c>
      <c r="Y37" s="11"/>
      <c r="Z37" s="11"/>
    </row>
    <row r="38" spans="2:26" ht="18.75" customHeight="1">
      <c r="B38" s="38" t="str">
        <f t="shared" si="12"/>
        <v>કોલાદ</v>
      </c>
      <c r="C38" s="113"/>
      <c r="D38" s="7">
        <f>_xlfn.IFERROR(VLOOKUP(C37,JM,2,0),"")</f>
      </c>
      <c r="E38" s="10">
        <f>_xlfn.IFERROR(VLOOKUP(B37,RR,2,0),"")</f>
        <v>0</v>
      </c>
      <c r="F38" s="113"/>
      <c r="G38" s="7">
        <f>_xlfn.IFERROR(VLOOKUP(F37,JM,2,0),"")</f>
      </c>
      <c r="H38" s="10">
        <f>_xlfn.IFERROR(VLOOKUP(B37,RR,3,0),"")</f>
        <v>0</v>
      </c>
      <c r="I38" s="111"/>
      <c r="J38" s="7">
        <f>_xlfn.IFERROR(VLOOKUP(I37,JM,2,0),"")</f>
      </c>
      <c r="K38" s="10">
        <f>_xlfn.IFERROR(VLOOKUP(B37,RR,4,0),"")</f>
        <v>0</v>
      </c>
      <c r="L38" s="3" t="str">
        <f aca="true" t="shared" si="13" ref="L38:L56">L36</f>
        <v>ગુજરાતી</v>
      </c>
      <c r="M38" s="11"/>
      <c r="N38" s="44">
        <f>IF(DATA!J39="","",DATA!J39)</f>
      </c>
      <c r="O38" s="45">
        <f>IF(DATA!K39="","",DATA!K39)</f>
      </c>
      <c r="P38" s="42">
        <f t="shared" si="7"/>
      </c>
      <c r="Q38" s="42">
        <f t="shared" si="8"/>
      </c>
      <c r="R38" s="42">
        <f t="shared" si="2"/>
      </c>
      <c r="S38" s="42">
        <f t="shared" si="3"/>
      </c>
      <c r="T38" s="42">
        <f t="shared" si="4"/>
      </c>
      <c r="U38" s="42">
        <f t="shared" si="5"/>
      </c>
      <c r="V38" s="42">
        <f t="shared" si="6"/>
      </c>
      <c r="W38" s="7">
        <f t="shared" si="9"/>
      </c>
      <c r="X38" s="11">
        <f t="shared" si="10"/>
      </c>
      <c r="Y38" s="11"/>
      <c r="Z38" s="11"/>
    </row>
    <row r="39" spans="2:26" ht="18.75" customHeight="1">
      <c r="B39" s="58" t="str">
        <f t="shared" si="12"/>
        <v>નાડોલિયા</v>
      </c>
      <c r="C39" s="110"/>
      <c r="D39" s="7">
        <f>_xlfn.IFERROR(VLOOKUP(C39,JM,3,0),"")</f>
      </c>
      <c r="E39" s="8"/>
      <c r="F39" s="110"/>
      <c r="G39" s="7">
        <f>_xlfn.IFERROR(VLOOKUP(F39,JM,3,0),"")</f>
      </c>
      <c r="H39" s="8"/>
      <c r="I39" s="110"/>
      <c r="J39" s="7">
        <f>_xlfn.IFERROR(VLOOKUP(I39,JM,3,0),"")</f>
      </c>
      <c r="K39" s="8"/>
      <c r="L39" s="3"/>
      <c r="M39" s="11"/>
      <c r="N39" s="44">
        <f>IF(DATA!J40="","",DATA!J40)</f>
      </c>
      <c r="O39" s="45">
        <f>IF(DATA!K40="","",DATA!K40)</f>
      </c>
      <c r="P39" s="42">
        <f t="shared" si="7"/>
      </c>
      <c r="Q39" s="42">
        <f t="shared" si="8"/>
      </c>
      <c r="R39" s="42">
        <f t="shared" si="2"/>
      </c>
      <c r="S39" s="42">
        <f t="shared" si="3"/>
      </c>
      <c r="T39" s="42">
        <f t="shared" si="4"/>
      </c>
      <c r="U39" s="42">
        <f t="shared" si="5"/>
      </c>
      <c r="V39" s="42">
        <f t="shared" si="6"/>
      </c>
      <c r="W39" s="7">
        <f t="shared" si="9"/>
      </c>
      <c r="X39" s="11">
        <f t="shared" si="10"/>
      </c>
      <c r="Y39" s="11"/>
      <c r="Z39" s="11"/>
    </row>
    <row r="40" spans="2:26" ht="18.75" customHeight="1">
      <c r="B40" s="38" t="str">
        <f t="shared" si="12"/>
        <v>નાડોલિયા</v>
      </c>
      <c r="C40" s="113"/>
      <c r="D40" s="7">
        <f>_xlfn.IFERROR(VLOOKUP(C39,JM,2,0),"")</f>
      </c>
      <c r="E40" s="10">
        <f>_xlfn.IFERROR(VLOOKUP(B39,RR,2,0),"")</f>
        <v>0</v>
      </c>
      <c r="F40" s="113"/>
      <c r="G40" s="7">
        <f>_xlfn.IFERROR(VLOOKUP(F39,JM,2,0),"")</f>
      </c>
      <c r="H40" s="10">
        <f>_xlfn.IFERROR(VLOOKUP(B39,RR,3,0),"")</f>
        <v>0</v>
      </c>
      <c r="I40" s="111"/>
      <c r="J40" s="7">
        <f>_xlfn.IFERROR(VLOOKUP(I39,JM,2,0),"")</f>
      </c>
      <c r="K40" s="10">
        <f>_xlfn.IFERROR(VLOOKUP(B39,RR,4,0),"")</f>
        <v>0</v>
      </c>
      <c r="L40" s="3" t="str">
        <f t="shared" si="13"/>
        <v>ગુજરાતી</v>
      </c>
      <c r="M40" s="11"/>
      <c r="N40" s="44">
        <f>IF(DATA!J41="","",DATA!J41)</f>
      </c>
      <c r="O40" s="45">
        <f>IF(DATA!K41="","",DATA!K41)</f>
      </c>
      <c r="P40" s="42">
        <f t="shared" si="7"/>
      </c>
      <c r="Q40" s="42">
        <f t="shared" si="8"/>
      </c>
      <c r="R40" s="42">
        <f t="shared" si="2"/>
      </c>
      <c r="S40" s="42">
        <f t="shared" si="3"/>
      </c>
      <c r="T40" s="42">
        <f t="shared" si="4"/>
      </c>
      <c r="U40" s="42">
        <f t="shared" si="5"/>
      </c>
      <c r="V40" s="42">
        <f t="shared" si="6"/>
      </c>
      <c r="W40" s="7">
        <f t="shared" si="9"/>
      </c>
      <c r="X40" s="11">
        <f t="shared" si="10"/>
      </c>
      <c r="Y40" s="11"/>
      <c r="Z40" s="11"/>
    </row>
    <row r="41" spans="2:26" ht="18.75" customHeight="1">
      <c r="B41" s="58" t="str">
        <f t="shared" si="12"/>
        <v>સોનવડ</v>
      </c>
      <c r="C41" s="110"/>
      <c r="D41" s="7">
        <f>_xlfn.IFERROR(VLOOKUP(C41,JM,3,0),"")</f>
      </c>
      <c r="E41" s="8"/>
      <c r="F41" s="110"/>
      <c r="G41" s="7">
        <f>_xlfn.IFERROR(VLOOKUP(F41,JM,3,0),"")</f>
      </c>
      <c r="H41" s="8"/>
      <c r="I41" s="110"/>
      <c r="J41" s="7">
        <f>_xlfn.IFERROR(VLOOKUP(I41,JM,3,0),"")</f>
      </c>
      <c r="K41" s="8"/>
      <c r="L41" s="3"/>
      <c r="M41" s="11"/>
      <c r="N41" s="44">
        <f>IF(DATA!J42="","",DATA!J42)</f>
      </c>
      <c r="O41" s="45">
        <f>IF(DATA!K42="","",DATA!K42)</f>
      </c>
      <c r="P41" s="42">
        <f t="shared" si="7"/>
      </c>
      <c r="Q41" s="42">
        <f t="shared" si="8"/>
      </c>
      <c r="R41" s="42">
        <f aca="true" t="shared" si="14" ref="R41:R66">IF(N41="","",SUMIF($B$60:$K$84,N41,$C$60:$C$84))</f>
      </c>
      <c r="S41" s="42">
        <f aca="true" t="shared" si="15" ref="S41:S66">IF(N41="","",SUMIF($B$88:$K$112,N41,$C$88:$C$112))</f>
      </c>
      <c r="T41" s="42">
        <f aca="true" t="shared" si="16" ref="T41:T66">IF(N41="","",SUMIF($B$116:$K$140,N41,$C$116:$C$140))</f>
      </c>
      <c r="U41" s="42">
        <f aca="true" t="shared" si="17" ref="U41:U66">IF(N41="","",SUMIF($B$144:$K$168,N41,$C$144:$C$168))</f>
      </c>
      <c r="V41" s="42">
        <f aca="true" t="shared" si="18" ref="V41:V66">IF(N41="","",SUMIF($B$172:$K$196,N41,$C$172:$C$196))</f>
      </c>
      <c r="W41" s="7">
        <f aca="true" t="shared" si="19" ref="W41:W66">IF(N41="","",SUM(P41:V41))</f>
      </c>
      <c r="X41" s="11">
        <f t="shared" si="10"/>
      </c>
      <c r="Y41" s="11"/>
      <c r="Z41" s="11"/>
    </row>
    <row r="42" spans="2:26" ht="18.75" customHeight="1">
      <c r="B42" s="38" t="str">
        <f t="shared" si="12"/>
        <v>સોનવડ</v>
      </c>
      <c r="C42" s="113"/>
      <c r="D42" s="7">
        <f>_xlfn.IFERROR(VLOOKUP(C41,JM,2,0),"")</f>
      </c>
      <c r="E42" s="10">
        <f>_xlfn.IFERROR(VLOOKUP(B41,RR,2,0),"")</f>
        <v>0</v>
      </c>
      <c r="F42" s="113"/>
      <c r="G42" s="7">
        <f>_xlfn.IFERROR(VLOOKUP(F41,JM,2,0),"")</f>
      </c>
      <c r="H42" s="10">
        <f>_xlfn.IFERROR(VLOOKUP(B41,RR,3,0),"")</f>
        <v>0</v>
      </c>
      <c r="I42" s="111"/>
      <c r="J42" s="7">
        <f>_xlfn.IFERROR(VLOOKUP(I41,JM,2,0),"")</f>
      </c>
      <c r="K42" s="10">
        <f>_xlfn.IFERROR(VLOOKUP(B41,RR,4,0),"")</f>
        <v>0</v>
      </c>
      <c r="L42" s="3" t="str">
        <f t="shared" si="13"/>
        <v>ગુજરાતી</v>
      </c>
      <c r="M42" s="11"/>
      <c r="N42" s="44">
        <f>IF(DATA!J43="","",DATA!J43)</f>
      </c>
      <c r="O42" s="45">
        <f>IF(DATA!K43="","",DATA!K43)</f>
      </c>
      <c r="P42" s="42">
        <f t="shared" si="7"/>
      </c>
      <c r="Q42" s="42">
        <f t="shared" si="8"/>
      </c>
      <c r="R42" s="42">
        <f t="shared" si="14"/>
      </c>
      <c r="S42" s="42">
        <f t="shared" si="15"/>
      </c>
      <c r="T42" s="42">
        <f t="shared" si="16"/>
      </c>
      <c r="U42" s="42">
        <f t="shared" si="17"/>
      </c>
      <c r="V42" s="42">
        <f t="shared" si="18"/>
      </c>
      <c r="W42" s="7">
        <f t="shared" si="19"/>
      </c>
      <c r="X42" s="11">
        <f t="shared" si="10"/>
      </c>
      <c r="Y42" s="11"/>
      <c r="Z42" s="11"/>
    </row>
    <row r="43" spans="2:26" ht="18.75" customHeight="1">
      <c r="B43" s="58" t="str">
        <f t="shared" si="12"/>
        <v>મણિપુર</v>
      </c>
      <c r="C43" s="110"/>
      <c r="D43" s="7">
        <f>_xlfn.IFERROR(VLOOKUP(C43,JM,3,0),"")</f>
      </c>
      <c r="E43" s="8"/>
      <c r="F43" s="110"/>
      <c r="G43" s="7">
        <f>_xlfn.IFERROR(VLOOKUP(F43,JM,3,0),"")</f>
      </c>
      <c r="H43" s="8"/>
      <c r="I43" s="110"/>
      <c r="J43" s="7">
        <f>_xlfn.IFERROR(VLOOKUP(I43,JM,3,0),"")</f>
      </c>
      <c r="K43" s="8"/>
      <c r="L43" s="3"/>
      <c r="M43" s="11"/>
      <c r="N43" s="44">
        <f>IF(DATA!J44="","",DATA!J44)</f>
      </c>
      <c r="O43" s="45">
        <f>IF(DATA!K44="","",DATA!K44)</f>
      </c>
      <c r="P43" s="42">
        <f t="shared" si="7"/>
      </c>
      <c r="Q43" s="42">
        <f t="shared" si="8"/>
      </c>
      <c r="R43" s="42">
        <f t="shared" si="14"/>
      </c>
      <c r="S43" s="42">
        <f t="shared" si="15"/>
      </c>
      <c r="T43" s="42">
        <f t="shared" si="16"/>
      </c>
      <c r="U43" s="42">
        <f t="shared" si="17"/>
      </c>
      <c r="V43" s="42">
        <f t="shared" si="18"/>
      </c>
      <c r="W43" s="7">
        <f t="shared" si="19"/>
      </c>
      <c r="X43" s="11">
        <f t="shared" si="10"/>
      </c>
      <c r="Y43" s="11"/>
      <c r="Z43" s="11"/>
    </row>
    <row r="44" spans="2:26" ht="18.75" customHeight="1">
      <c r="B44" s="38" t="str">
        <f t="shared" si="12"/>
        <v>મણિપુર</v>
      </c>
      <c r="C44" s="113"/>
      <c r="D44" s="7">
        <f>_xlfn.IFERROR(VLOOKUP(C43,JM,2,0),"")</f>
      </c>
      <c r="E44" s="10">
        <f>_xlfn.IFERROR(VLOOKUP(B43,RR,2,0),"")</f>
        <v>0</v>
      </c>
      <c r="F44" s="113"/>
      <c r="G44" s="7">
        <f>_xlfn.IFERROR(VLOOKUP(F43,JM,2,0),"")</f>
      </c>
      <c r="H44" s="10">
        <f>_xlfn.IFERROR(VLOOKUP(B43,RR,3,0),"")</f>
        <v>0</v>
      </c>
      <c r="I44" s="111"/>
      <c r="J44" s="7">
        <f>_xlfn.IFERROR(VLOOKUP(I43,JM,2,0),"")</f>
      </c>
      <c r="K44" s="10">
        <f>_xlfn.IFERROR(VLOOKUP(B43,RR,4,0),"")</f>
        <v>0</v>
      </c>
      <c r="L44" s="3" t="str">
        <f t="shared" si="13"/>
        <v>ગુજરાતી</v>
      </c>
      <c r="M44" s="11"/>
      <c r="N44" s="44">
        <f>IF(DATA!J45="","",DATA!J45)</f>
      </c>
      <c r="O44" s="45">
        <f>IF(DATA!K45="","",DATA!K45)</f>
      </c>
      <c r="P44" s="42">
        <f t="shared" si="7"/>
      </c>
      <c r="Q44" s="42">
        <f t="shared" si="8"/>
      </c>
      <c r="R44" s="42">
        <f t="shared" si="14"/>
      </c>
      <c r="S44" s="42">
        <f t="shared" si="15"/>
      </c>
      <c r="T44" s="42">
        <f t="shared" si="16"/>
      </c>
      <c r="U44" s="42">
        <f t="shared" si="17"/>
      </c>
      <c r="V44" s="42">
        <f t="shared" si="18"/>
      </c>
      <c r="W44" s="7">
        <f t="shared" si="19"/>
      </c>
      <c r="X44" s="11">
        <f t="shared" si="10"/>
      </c>
      <c r="Y44" s="11"/>
      <c r="Z44" s="11"/>
    </row>
    <row r="45" spans="2:26" ht="18.75" customHeight="1">
      <c r="B45" s="58" t="str">
        <f t="shared" si="12"/>
        <v>ડરણમોરવા</v>
      </c>
      <c r="C45" s="110"/>
      <c r="D45" s="7">
        <f>_xlfn.IFERROR(VLOOKUP(C45,JM,3,0),"")</f>
      </c>
      <c r="E45" s="8"/>
      <c r="F45" s="110"/>
      <c r="G45" s="7">
        <f>_xlfn.IFERROR(VLOOKUP(F45,JM,3,0),"")</f>
      </c>
      <c r="H45" s="8"/>
      <c r="I45" s="110"/>
      <c r="J45" s="7">
        <f>_xlfn.IFERROR(VLOOKUP(I45,JM,3,0),"")</f>
      </c>
      <c r="K45" s="8"/>
      <c r="L45" s="3"/>
      <c r="M45" s="11"/>
      <c r="N45" s="44">
        <f>IF(DATA!J46="","",DATA!J46)</f>
      </c>
      <c r="O45" s="45">
        <f>IF(DATA!K46="","",DATA!K46)</f>
      </c>
      <c r="P45" s="42">
        <f t="shared" si="7"/>
      </c>
      <c r="Q45" s="42">
        <f t="shared" si="8"/>
      </c>
      <c r="R45" s="42">
        <f t="shared" si="14"/>
      </c>
      <c r="S45" s="42">
        <f t="shared" si="15"/>
      </c>
      <c r="T45" s="42">
        <f t="shared" si="16"/>
      </c>
      <c r="U45" s="42">
        <f t="shared" si="17"/>
      </c>
      <c r="V45" s="42">
        <f t="shared" si="18"/>
      </c>
      <c r="W45" s="7">
        <f t="shared" si="19"/>
      </c>
      <c r="X45" s="11">
        <f t="shared" si="10"/>
      </c>
      <c r="Y45" s="11"/>
      <c r="Z45" s="11"/>
    </row>
    <row r="46" spans="2:26" ht="18.75" customHeight="1">
      <c r="B46" s="38" t="str">
        <f t="shared" si="12"/>
        <v>ડરણમોરવા</v>
      </c>
      <c r="C46" s="113"/>
      <c r="D46" s="7">
        <f>_xlfn.IFERROR(VLOOKUP(C45,JM,2,0),"")</f>
      </c>
      <c r="E46" s="10">
        <f>_xlfn.IFERROR(VLOOKUP(B45,RR,2,0),"")</f>
        <v>0</v>
      </c>
      <c r="F46" s="113"/>
      <c r="G46" s="7">
        <f>_xlfn.IFERROR(VLOOKUP(F45,JM,2,0),"")</f>
      </c>
      <c r="H46" s="10">
        <f>_xlfn.IFERROR(VLOOKUP(B45,RR,3,0),"")</f>
        <v>0</v>
      </c>
      <c r="I46" s="111"/>
      <c r="J46" s="7">
        <f>_xlfn.IFERROR(VLOOKUP(I45,JM,2,0),"")</f>
      </c>
      <c r="K46" s="10">
        <f>_xlfn.IFERROR(VLOOKUP(B45,RR,4,0),"")</f>
        <v>0</v>
      </c>
      <c r="L46" s="3" t="str">
        <f t="shared" si="13"/>
        <v>ગુજરાતી</v>
      </c>
      <c r="M46" s="11"/>
      <c r="N46" s="44">
        <f>IF(DATA!J47="","",DATA!J47)</f>
      </c>
      <c r="O46" s="45">
        <f>IF(DATA!K47="","",DATA!K47)</f>
      </c>
      <c r="P46" s="42">
        <f t="shared" si="7"/>
      </c>
      <c r="Q46" s="42">
        <f t="shared" si="8"/>
      </c>
      <c r="R46" s="42">
        <f t="shared" si="14"/>
      </c>
      <c r="S46" s="42">
        <f t="shared" si="15"/>
      </c>
      <c r="T46" s="42">
        <f t="shared" si="16"/>
      </c>
      <c r="U46" s="42">
        <f t="shared" si="17"/>
      </c>
      <c r="V46" s="42">
        <f t="shared" si="18"/>
      </c>
      <c r="W46" s="7">
        <f t="shared" si="19"/>
      </c>
      <c r="X46" s="11">
        <f t="shared" si="10"/>
      </c>
      <c r="Y46" s="11"/>
      <c r="Z46" s="11"/>
    </row>
    <row r="47" spans="2:26" ht="18.75" customHeight="1">
      <c r="B47" s="58" t="str">
        <f t="shared" si="12"/>
        <v>રોઝાપુરી</v>
      </c>
      <c r="C47" s="110"/>
      <c r="D47" s="7">
        <f>_xlfn.IFERROR(VLOOKUP(C47,JM,3,0),"")</f>
      </c>
      <c r="E47" s="8"/>
      <c r="F47" s="110"/>
      <c r="G47" s="7">
        <f>_xlfn.IFERROR(VLOOKUP(F47,JM,3,0),"")</f>
      </c>
      <c r="H47" s="8"/>
      <c r="I47" s="110"/>
      <c r="J47" s="7">
        <f>_xlfn.IFERROR(VLOOKUP(I47,JM,3,0),"")</f>
      </c>
      <c r="K47" s="8"/>
      <c r="L47" s="3"/>
      <c r="M47" s="11"/>
      <c r="N47" s="44">
        <f>IF(DATA!J48="","",DATA!J48)</f>
      </c>
      <c r="O47" s="45">
        <f>IF(DATA!K48="","",DATA!K48)</f>
      </c>
      <c r="P47" s="42">
        <f t="shared" si="7"/>
      </c>
      <c r="Q47" s="42">
        <f t="shared" si="8"/>
      </c>
      <c r="R47" s="42">
        <f t="shared" si="14"/>
      </c>
      <c r="S47" s="42">
        <f t="shared" si="15"/>
      </c>
      <c r="T47" s="42">
        <f t="shared" si="16"/>
      </c>
      <c r="U47" s="42">
        <f t="shared" si="17"/>
      </c>
      <c r="V47" s="42">
        <f t="shared" si="18"/>
      </c>
      <c r="W47" s="7">
        <f t="shared" si="19"/>
      </c>
      <c r="X47" s="11">
        <f t="shared" si="10"/>
      </c>
      <c r="Y47" s="11"/>
      <c r="Z47" s="11"/>
    </row>
    <row r="48" spans="2:26" ht="18.75" customHeight="1">
      <c r="B48" s="38" t="str">
        <f t="shared" si="12"/>
        <v>રોઝાપુરી</v>
      </c>
      <c r="C48" s="113"/>
      <c r="D48" s="7">
        <f>_xlfn.IFERROR(VLOOKUP(C47,JM,2,0),"")</f>
      </c>
      <c r="E48" s="10">
        <f>_xlfn.IFERROR(VLOOKUP(B47,RR,2,0),"")</f>
        <v>0</v>
      </c>
      <c r="F48" s="113"/>
      <c r="G48" s="7">
        <f>_xlfn.IFERROR(VLOOKUP(F47,JM,2,0),"")</f>
      </c>
      <c r="H48" s="10">
        <f>_xlfn.IFERROR(VLOOKUP(B47,RR,3,0),"")</f>
        <v>0</v>
      </c>
      <c r="I48" s="111"/>
      <c r="J48" s="7">
        <f>_xlfn.IFERROR(VLOOKUP(I47,JM,2,0),"")</f>
      </c>
      <c r="K48" s="10">
        <f>_xlfn.IFERROR(VLOOKUP(B47,RR,4,0),"")</f>
        <v>0</v>
      </c>
      <c r="L48" s="3" t="str">
        <f t="shared" si="13"/>
        <v>ગુજરાતી</v>
      </c>
      <c r="M48" s="11"/>
      <c r="N48" s="44">
        <f>IF(DATA!J49="","",DATA!J49)</f>
      </c>
      <c r="O48" s="45">
        <f>IF(DATA!K49="","",DATA!K49)</f>
      </c>
      <c r="P48" s="42">
        <f t="shared" si="7"/>
      </c>
      <c r="Q48" s="42">
        <f t="shared" si="8"/>
      </c>
      <c r="R48" s="42">
        <f t="shared" si="14"/>
      </c>
      <c r="S48" s="42">
        <f t="shared" si="15"/>
      </c>
      <c r="T48" s="42">
        <f t="shared" si="16"/>
      </c>
      <c r="U48" s="42">
        <f t="shared" si="17"/>
      </c>
      <c r="V48" s="42">
        <f t="shared" si="18"/>
      </c>
      <c r="W48" s="7">
        <f t="shared" si="19"/>
      </c>
      <c r="X48" s="11">
        <f t="shared" si="10"/>
      </c>
      <c r="Y48" s="11"/>
      <c r="Z48" s="11"/>
    </row>
    <row r="49" spans="2:26" ht="18.75" customHeight="1">
      <c r="B49" s="58" t="str">
        <f t="shared" si="12"/>
        <v>લક્ષ્મણપુરા</v>
      </c>
      <c r="C49" s="110"/>
      <c r="D49" s="7">
        <f>_xlfn.IFERROR(VLOOKUP(C49,JM,3,0),"")</f>
      </c>
      <c r="E49" s="8"/>
      <c r="F49" s="110"/>
      <c r="G49" s="7">
        <f>_xlfn.IFERROR(VLOOKUP(F49,JM,3,0),"")</f>
      </c>
      <c r="H49" s="8"/>
      <c r="I49" s="110"/>
      <c r="J49" s="7">
        <f>_xlfn.IFERROR(VLOOKUP(I49,JM,3,0),"")</f>
      </c>
      <c r="K49" s="8"/>
      <c r="L49" s="3"/>
      <c r="M49" s="11"/>
      <c r="N49" s="44">
        <f>IF(DATA!J50="","",DATA!J50)</f>
      </c>
      <c r="O49" s="45">
        <f>IF(DATA!K50="","",DATA!K50)</f>
      </c>
      <c r="P49" s="42">
        <f t="shared" si="7"/>
      </c>
      <c r="Q49" s="42">
        <f t="shared" si="8"/>
      </c>
      <c r="R49" s="42">
        <f t="shared" si="14"/>
      </c>
      <c r="S49" s="42">
        <f t="shared" si="15"/>
      </c>
      <c r="T49" s="42">
        <f t="shared" si="16"/>
      </c>
      <c r="U49" s="42">
        <f t="shared" si="17"/>
      </c>
      <c r="V49" s="42">
        <f t="shared" si="18"/>
      </c>
      <c r="W49" s="7">
        <f t="shared" si="19"/>
      </c>
      <c r="X49" s="11">
        <f t="shared" si="10"/>
      </c>
      <c r="Y49" s="11"/>
      <c r="Z49" s="11"/>
    </row>
    <row r="50" spans="2:26" ht="18.75" customHeight="1">
      <c r="B50" s="38" t="str">
        <f t="shared" si="12"/>
        <v>લક્ષ્મણપુરા</v>
      </c>
      <c r="C50" s="113"/>
      <c r="D50" s="7">
        <f>_xlfn.IFERROR(VLOOKUP(C49,JM,2,0),"")</f>
      </c>
      <c r="E50" s="10">
        <f>_xlfn.IFERROR(VLOOKUP(B49,RR,2,0),"")</f>
        <v>0</v>
      </c>
      <c r="F50" s="113"/>
      <c r="G50" s="7">
        <f>_xlfn.IFERROR(VLOOKUP(F49,JM,2,0),"")</f>
      </c>
      <c r="H50" s="10">
        <f>_xlfn.IFERROR(VLOOKUP(B49,RR,3,0),"")</f>
        <v>0</v>
      </c>
      <c r="I50" s="111"/>
      <c r="J50" s="7">
        <f>_xlfn.IFERROR(VLOOKUP(I49,JM,2,0),"")</f>
      </c>
      <c r="K50" s="10">
        <f>_xlfn.IFERROR(VLOOKUP(B49,RR,4,0),"")</f>
        <v>0</v>
      </c>
      <c r="L50" s="3" t="str">
        <f t="shared" si="13"/>
        <v>ગુજરાતી</v>
      </c>
      <c r="M50" s="11"/>
      <c r="N50" s="44">
        <f>IF(DATA!J51="","",DATA!J51)</f>
      </c>
      <c r="O50" s="45">
        <f>IF(DATA!K51="","",DATA!K51)</f>
      </c>
      <c r="P50" s="42">
        <f t="shared" si="7"/>
      </c>
      <c r="Q50" s="42">
        <f t="shared" si="8"/>
      </c>
      <c r="R50" s="42">
        <f t="shared" si="14"/>
      </c>
      <c r="S50" s="42">
        <f t="shared" si="15"/>
      </c>
      <c r="T50" s="42">
        <f t="shared" si="16"/>
      </c>
      <c r="U50" s="42">
        <f t="shared" si="17"/>
      </c>
      <c r="V50" s="42">
        <f t="shared" si="18"/>
      </c>
      <c r="W50" s="7">
        <f t="shared" si="19"/>
      </c>
      <c r="X50" s="11">
        <f t="shared" si="10"/>
      </c>
      <c r="Y50" s="11"/>
      <c r="Z50" s="11"/>
    </row>
    <row r="51" spans="2:26" ht="18.75" customHeight="1">
      <c r="B51" s="58" t="str">
        <f t="shared" si="12"/>
        <v>લ્હોર</v>
      </c>
      <c r="C51" s="110"/>
      <c r="D51" s="7">
        <f>_xlfn.IFERROR(VLOOKUP(C51,JM,3,0),"")</f>
      </c>
      <c r="E51" s="8"/>
      <c r="F51" s="110"/>
      <c r="G51" s="7">
        <f>_xlfn.IFERROR(VLOOKUP(F51,JM,3,0),"")</f>
      </c>
      <c r="H51" s="8"/>
      <c r="I51" s="110"/>
      <c r="J51" s="7">
        <f>_xlfn.IFERROR(VLOOKUP(I51,JM,3,0),"")</f>
      </c>
      <c r="K51" s="8"/>
      <c r="L51" s="3"/>
      <c r="M51" s="11"/>
      <c r="N51" s="44">
        <f>IF(DATA!J52="","",DATA!J52)</f>
      </c>
      <c r="O51" s="45">
        <f>IF(DATA!K52="","",DATA!K52)</f>
      </c>
      <c r="P51" s="42">
        <f t="shared" si="7"/>
      </c>
      <c r="Q51" s="42">
        <f t="shared" si="8"/>
      </c>
      <c r="R51" s="42">
        <f t="shared" si="14"/>
      </c>
      <c r="S51" s="42">
        <f t="shared" si="15"/>
      </c>
      <c r="T51" s="42">
        <f t="shared" si="16"/>
      </c>
      <c r="U51" s="42">
        <f t="shared" si="17"/>
      </c>
      <c r="V51" s="42">
        <f t="shared" si="18"/>
      </c>
      <c r="W51" s="7">
        <f t="shared" si="19"/>
      </c>
      <c r="X51" s="11">
        <f t="shared" si="10"/>
      </c>
      <c r="Y51" s="11"/>
      <c r="Z51" s="11"/>
    </row>
    <row r="52" spans="2:26" ht="18.75" customHeight="1">
      <c r="B52" s="38" t="str">
        <f t="shared" si="12"/>
        <v>લ્હોર</v>
      </c>
      <c r="C52" s="113"/>
      <c r="D52" s="7">
        <f>_xlfn.IFERROR(VLOOKUP(C51,JM,2,0),"")</f>
      </c>
      <c r="E52" s="10">
        <f>_xlfn.IFERROR(VLOOKUP(B51,RR,2,0),"")</f>
        <v>0</v>
      </c>
      <c r="F52" s="113"/>
      <c r="G52" s="7">
        <f>_xlfn.IFERROR(VLOOKUP(F51,JM,2,0),"")</f>
      </c>
      <c r="H52" s="10">
        <f>_xlfn.IFERROR(VLOOKUP(B51,RR,3,0),"")</f>
        <v>0</v>
      </c>
      <c r="I52" s="111"/>
      <c r="J52" s="7">
        <f>_xlfn.IFERROR(VLOOKUP(I51,JM,2,0),"")</f>
      </c>
      <c r="K52" s="10">
        <f>_xlfn.IFERROR(VLOOKUP(B51,RR,4,0),"")</f>
        <v>0</v>
      </c>
      <c r="L52" s="3" t="str">
        <f t="shared" si="13"/>
        <v>ગુજરાતી</v>
      </c>
      <c r="M52" s="11"/>
      <c r="N52" s="44">
        <f>IF(DATA!J53="","",DATA!J53)</f>
      </c>
      <c r="O52" s="45">
        <f>IF(DATA!K53="","",DATA!K53)</f>
      </c>
      <c r="P52" s="42">
        <f t="shared" si="7"/>
      </c>
      <c r="Q52" s="42">
        <f t="shared" si="8"/>
      </c>
      <c r="R52" s="42">
        <f t="shared" si="14"/>
      </c>
      <c r="S52" s="42">
        <f t="shared" si="15"/>
      </c>
      <c r="T52" s="42">
        <f t="shared" si="16"/>
      </c>
      <c r="U52" s="42">
        <f t="shared" si="17"/>
      </c>
      <c r="V52" s="42">
        <f t="shared" si="18"/>
      </c>
      <c r="W52" s="7">
        <f t="shared" si="19"/>
      </c>
      <c r="X52" s="11">
        <f t="shared" si="10"/>
      </c>
      <c r="Y52" s="11"/>
      <c r="Z52" s="11"/>
    </row>
    <row r="53" spans="2:26" ht="18.75" customHeight="1">
      <c r="B53" s="58" t="str">
        <f t="shared" si="12"/>
        <v>સેદરડી</v>
      </c>
      <c r="C53" s="110"/>
      <c r="D53" s="7">
        <f>_xlfn.IFERROR(VLOOKUP(C53,JM,3,0),"")</f>
      </c>
      <c r="E53" s="8"/>
      <c r="F53" s="110"/>
      <c r="G53" s="7">
        <f>_xlfn.IFERROR(VLOOKUP(F53,JM,3,0),"")</f>
      </c>
      <c r="H53" s="8"/>
      <c r="I53" s="110"/>
      <c r="J53" s="7">
        <f>_xlfn.IFERROR(VLOOKUP(I53,JM,3,0),"")</f>
      </c>
      <c r="K53" s="8"/>
      <c r="L53" s="3"/>
      <c r="M53" s="11"/>
      <c r="N53" s="44">
        <f>IF(DATA!J54="","",DATA!J54)</f>
      </c>
      <c r="O53" s="45">
        <f>IF(DATA!K54="","",DATA!K54)</f>
      </c>
      <c r="P53" s="42">
        <f t="shared" si="7"/>
      </c>
      <c r="Q53" s="42">
        <f t="shared" si="8"/>
      </c>
      <c r="R53" s="42">
        <f t="shared" si="14"/>
      </c>
      <c r="S53" s="42">
        <f t="shared" si="15"/>
      </c>
      <c r="T53" s="42">
        <f t="shared" si="16"/>
      </c>
      <c r="U53" s="42">
        <f t="shared" si="17"/>
      </c>
      <c r="V53" s="42">
        <f t="shared" si="18"/>
      </c>
      <c r="W53" s="7">
        <f t="shared" si="19"/>
      </c>
      <c r="X53" s="11">
        <f t="shared" si="10"/>
      </c>
      <c r="Y53" s="11"/>
      <c r="Z53" s="11"/>
    </row>
    <row r="54" spans="2:26" ht="18.75" customHeight="1">
      <c r="B54" s="38" t="str">
        <f t="shared" si="12"/>
        <v>સેદરડી</v>
      </c>
      <c r="C54" s="113"/>
      <c r="D54" s="7">
        <f>_xlfn.IFERROR(VLOOKUP(C53,JM,2,0),"")</f>
      </c>
      <c r="E54" s="10">
        <f>_xlfn.IFERROR(VLOOKUP(B53,RR,2,0),"")</f>
        <v>0</v>
      </c>
      <c r="F54" s="113"/>
      <c r="G54" s="7">
        <f>_xlfn.IFERROR(VLOOKUP(F53,JM,2,0),"")</f>
      </c>
      <c r="H54" s="10">
        <f>_xlfn.IFERROR(VLOOKUP(B53,RR,3,0),"")</f>
        <v>0</v>
      </c>
      <c r="I54" s="111"/>
      <c r="J54" s="7">
        <f>_xlfn.IFERROR(VLOOKUP(I53,JM,2,0),"")</f>
      </c>
      <c r="K54" s="10">
        <f>_xlfn.IFERROR(VLOOKUP(B53,RR,4,0),"")</f>
        <v>0</v>
      </c>
      <c r="L54" s="3" t="str">
        <f t="shared" si="13"/>
        <v>ગુજરાતી</v>
      </c>
      <c r="M54" s="11"/>
      <c r="N54" s="44">
        <f>IF(DATA!J55="","",DATA!J55)</f>
      </c>
      <c r="O54" s="45">
        <f>IF(DATA!K55="","",DATA!K55)</f>
      </c>
      <c r="P54" s="42">
        <f t="shared" si="7"/>
      </c>
      <c r="Q54" s="42">
        <f t="shared" si="8"/>
      </c>
      <c r="R54" s="42">
        <f t="shared" si="14"/>
      </c>
      <c r="S54" s="42">
        <f t="shared" si="15"/>
      </c>
      <c r="T54" s="42">
        <f t="shared" si="16"/>
      </c>
      <c r="U54" s="42">
        <f t="shared" si="17"/>
      </c>
      <c r="V54" s="42">
        <f t="shared" si="18"/>
      </c>
      <c r="W54" s="7">
        <f t="shared" si="19"/>
      </c>
      <c r="X54" s="11">
        <f t="shared" si="10"/>
      </c>
      <c r="Y54" s="11"/>
      <c r="Z54" s="11"/>
    </row>
    <row r="55" spans="2:26" ht="18.75" customHeight="1">
      <c r="B55" s="58" t="str">
        <f t="shared" si="12"/>
        <v>ઘુઘલા</v>
      </c>
      <c r="C55" s="110"/>
      <c r="D55" s="7">
        <f>_xlfn.IFERROR(VLOOKUP(C55,JM,3,0),"")</f>
      </c>
      <c r="E55" s="13"/>
      <c r="F55" s="110"/>
      <c r="G55" s="7">
        <f>_xlfn.IFERROR(VLOOKUP(F55,JM,3,0),"")</f>
      </c>
      <c r="H55" s="8"/>
      <c r="I55" s="110"/>
      <c r="J55" s="7">
        <f>_xlfn.IFERROR(VLOOKUP(I55,JM,3,0),"")</f>
      </c>
      <c r="K55" s="8"/>
      <c r="L55" s="3"/>
      <c r="M55" s="11"/>
      <c r="N55" s="44">
        <f>IF(DATA!J56="","",DATA!J56)</f>
      </c>
      <c r="O55" s="45">
        <f>IF(DATA!K56="","",DATA!K56)</f>
      </c>
      <c r="P55" s="42">
        <f t="shared" si="7"/>
      </c>
      <c r="Q55" s="42">
        <f t="shared" si="8"/>
      </c>
      <c r="R55" s="42">
        <f t="shared" si="14"/>
      </c>
      <c r="S55" s="42">
        <f t="shared" si="15"/>
      </c>
      <c r="T55" s="42">
        <f t="shared" si="16"/>
      </c>
      <c r="U55" s="42">
        <f t="shared" si="17"/>
      </c>
      <c r="V55" s="42">
        <f t="shared" si="18"/>
      </c>
      <c r="W55" s="7">
        <f t="shared" si="19"/>
      </c>
      <c r="X55" s="11">
        <f t="shared" si="10"/>
      </c>
      <c r="Y55" s="11"/>
      <c r="Z55" s="11"/>
    </row>
    <row r="56" spans="2:26" ht="18.75" customHeight="1">
      <c r="B56" s="38" t="str">
        <f t="shared" si="12"/>
        <v>ઘુઘલા</v>
      </c>
      <c r="C56" s="113"/>
      <c r="D56" s="7">
        <f>_xlfn.IFERROR(VLOOKUP(C55,JM,2,0),"")</f>
      </c>
      <c r="E56" s="12">
        <f>_xlfn.IFERROR(VLOOKUP(B55,RR,2,0),"")</f>
        <v>0</v>
      </c>
      <c r="F56" s="113"/>
      <c r="G56" s="7">
        <f>_xlfn.IFERROR(VLOOKUP(F55,JM,2,0),"")</f>
      </c>
      <c r="H56" s="10">
        <f>_xlfn.IFERROR(VLOOKUP(B55,RR,3,0),"")</f>
        <v>0</v>
      </c>
      <c r="I56" s="111"/>
      <c r="J56" s="7">
        <f>_xlfn.IFERROR(VLOOKUP(I55,JM,2,0),"")</f>
      </c>
      <c r="K56" s="10">
        <f>_xlfn.IFERROR(VLOOKUP(B55,RR,4,0),"")</f>
        <v>0</v>
      </c>
      <c r="L56" s="3" t="str">
        <f t="shared" si="13"/>
        <v>ગુજરાતી</v>
      </c>
      <c r="M56" s="11"/>
      <c r="N56" s="44">
        <f>IF(DATA!J57="","",DATA!J57)</f>
      </c>
      <c r="O56" s="45">
        <f>IF(DATA!K57="","",DATA!K57)</f>
      </c>
      <c r="P56" s="42">
        <f t="shared" si="7"/>
      </c>
      <c r="Q56" s="42">
        <f t="shared" si="8"/>
      </c>
      <c r="R56" s="42">
        <f t="shared" si="14"/>
      </c>
      <c r="S56" s="42">
        <f t="shared" si="15"/>
      </c>
      <c r="T56" s="42">
        <f t="shared" si="16"/>
      </c>
      <c r="U56" s="42">
        <f t="shared" si="17"/>
      </c>
      <c r="V56" s="42">
        <f t="shared" si="18"/>
      </c>
      <c r="W56" s="7">
        <f t="shared" si="19"/>
      </c>
      <c r="X56" s="11">
        <f t="shared" si="10"/>
      </c>
      <c r="Y56" s="11"/>
      <c r="Z56" s="11"/>
    </row>
    <row r="57" spans="5:24" ht="20.25">
      <c r="E57" s="4"/>
      <c r="F57" s="4"/>
      <c r="G57" s="4"/>
      <c r="H57" s="4"/>
      <c r="I57" s="4"/>
      <c r="J57" s="4"/>
      <c r="K57" s="4"/>
      <c r="N57" s="44">
        <f>IF(DATA!J58="","",DATA!J58)</f>
      </c>
      <c r="O57" s="45">
        <f>IF(DATA!K58="","",DATA!K58)</f>
      </c>
      <c r="P57" s="42">
        <f t="shared" si="7"/>
      </c>
      <c r="Q57" s="42">
        <f t="shared" si="8"/>
      </c>
      <c r="R57" s="42">
        <f t="shared" si="14"/>
      </c>
      <c r="S57" s="42">
        <f t="shared" si="15"/>
      </c>
      <c r="T57" s="42">
        <f t="shared" si="16"/>
      </c>
      <c r="U57" s="42">
        <f t="shared" si="17"/>
      </c>
      <c r="V57" s="42">
        <f t="shared" si="18"/>
      </c>
      <c r="W57" s="7">
        <f t="shared" si="19"/>
      </c>
      <c r="X57" s="11">
        <f t="shared" si="10"/>
      </c>
    </row>
    <row r="58" spans="3:24" ht="20.25" customHeight="1">
      <c r="C58" s="121" t="str">
        <f>C2</f>
        <v>વિષય વહેંચણી આયોજન સત્રાંત ૫રીક્ષા 2019</v>
      </c>
      <c r="D58" s="121"/>
      <c r="E58" s="121"/>
      <c r="F58" s="121"/>
      <c r="G58" s="121"/>
      <c r="H58" s="112" t="str">
        <f>H30</f>
        <v>ડરણ ૫ગાર કેન્દ્ર, તા.કડી</v>
      </c>
      <c r="I58" s="112"/>
      <c r="J58" s="112"/>
      <c r="K58" s="112"/>
      <c r="N58" s="44">
        <f>IF(DATA!J59="","",DATA!J59)</f>
      </c>
      <c r="O58" s="45">
        <f>IF(DATA!K59="","",DATA!K59)</f>
      </c>
      <c r="P58" s="42">
        <f t="shared" si="7"/>
      </c>
      <c r="Q58" s="42">
        <f t="shared" si="8"/>
      </c>
      <c r="R58" s="42">
        <f t="shared" si="14"/>
      </c>
      <c r="S58" s="42">
        <f t="shared" si="15"/>
      </c>
      <c r="T58" s="42">
        <f t="shared" si="16"/>
      </c>
      <c r="U58" s="42">
        <f t="shared" si="17"/>
      </c>
      <c r="V58" s="42">
        <f t="shared" si="18"/>
      </c>
      <c r="W58" s="7">
        <f t="shared" si="19"/>
      </c>
      <c r="X58" s="11">
        <f t="shared" si="10"/>
      </c>
    </row>
    <row r="59" spans="1:24" ht="20.25" customHeight="1">
      <c r="A59" s="37">
        <v>3</v>
      </c>
      <c r="B59" s="17" t="s">
        <v>12</v>
      </c>
      <c r="C59" s="17"/>
      <c r="D59" s="18" t="str">
        <f>DATA!N5</f>
        <v>વિજ્ઞાન અને ટેક.</v>
      </c>
      <c r="E59" s="18"/>
      <c r="F59" s="19"/>
      <c r="G59" s="20">
        <f>DATA!N3</f>
        <v>43565</v>
      </c>
      <c r="H59" s="109" t="str">
        <f>TEXT(G59,"dddd")</f>
        <v>બુધવાર</v>
      </c>
      <c r="I59" s="109"/>
      <c r="J59" s="18"/>
      <c r="K59" s="18"/>
      <c r="N59" s="44">
        <f>IF(DATA!J60="","",DATA!J60)</f>
      </c>
      <c r="O59" s="45">
        <f>IF(DATA!K60="","",DATA!K60)</f>
      </c>
      <c r="P59" s="42">
        <f t="shared" si="7"/>
      </c>
      <c r="Q59" s="42">
        <f t="shared" si="8"/>
      </c>
      <c r="R59" s="42">
        <f t="shared" si="14"/>
      </c>
      <c r="S59" s="42">
        <f t="shared" si="15"/>
      </c>
      <c r="T59" s="42">
        <f t="shared" si="16"/>
      </c>
      <c r="U59" s="42">
        <f t="shared" si="17"/>
      </c>
      <c r="V59" s="42">
        <f t="shared" si="18"/>
      </c>
      <c r="W59" s="7">
        <f t="shared" si="19"/>
      </c>
      <c r="X59" s="11">
        <f t="shared" si="10"/>
      </c>
    </row>
    <row r="60" spans="2:24" ht="18.75" customHeight="1">
      <c r="B60" s="7" t="s">
        <v>17</v>
      </c>
      <c r="C60" s="9" t="s">
        <v>15</v>
      </c>
      <c r="D60" s="3" t="s">
        <v>37</v>
      </c>
      <c r="E60" s="3" t="s">
        <v>13</v>
      </c>
      <c r="F60" s="9" t="s">
        <v>15</v>
      </c>
      <c r="G60" s="3" t="s">
        <v>38</v>
      </c>
      <c r="H60" s="3" t="s">
        <v>13</v>
      </c>
      <c r="I60" s="9" t="s">
        <v>15</v>
      </c>
      <c r="J60" s="3" t="s">
        <v>39</v>
      </c>
      <c r="K60" s="3" t="s">
        <v>13</v>
      </c>
      <c r="L60" s="7" t="s">
        <v>40</v>
      </c>
      <c r="N60" s="44">
        <f>IF(DATA!J61="","",DATA!J61)</f>
      </c>
      <c r="O60" s="45">
        <f>IF(DATA!K61="","",DATA!K61)</f>
      </c>
      <c r="P60" s="42">
        <f t="shared" si="7"/>
      </c>
      <c r="Q60" s="42">
        <f t="shared" si="8"/>
      </c>
      <c r="R60" s="42">
        <f t="shared" si="14"/>
      </c>
      <c r="S60" s="42">
        <f t="shared" si="15"/>
      </c>
      <c r="T60" s="42">
        <f t="shared" si="16"/>
      </c>
      <c r="U60" s="42">
        <f t="shared" si="17"/>
      </c>
      <c r="V60" s="42">
        <f t="shared" si="18"/>
      </c>
      <c r="W60" s="7">
        <f t="shared" si="19"/>
      </c>
      <c r="X60" s="11">
        <f t="shared" si="10"/>
      </c>
    </row>
    <row r="61" spans="2:24" ht="18.75" customHeight="1">
      <c r="B61" s="39" t="str">
        <f>B33</f>
        <v>ડરણ</v>
      </c>
      <c r="C61" s="110"/>
      <c r="D61" s="7">
        <f>_xlfn.IFERROR(VLOOKUP(C61,JM,3,0),"")</f>
      </c>
      <c r="E61" s="8"/>
      <c r="F61" s="110"/>
      <c r="G61" s="7">
        <f>_xlfn.IFERROR(VLOOKUP(F61,JM,3,0),"")</f>
      </c>
      <c r="H61" s="8"/>
      <c r="I61" s="110"/>
      <c r="J61" s="7">
        <f>_xlfn.IFERROR(VLOOKUP(I61,JM,3,0),"")</f>
      </c>
      <c r="K61" s="8"/>
      <c r="L61" s="3"/>
      <c r="N61" s="44">
        <f>IF(DATA!J62="","",DATA!J62)</f>
      </c>
      <c r="O61" s="45">
        <f>IF(DATA!K62="","",DATA!K62)</f>
      </c>
      <c r="P61" s="42">
        <f t="shared" si="7"/>
      </c>
      <c r="Q61" s="42">
        <f t="shared" si="8"/>
      </c>
      <c r="R61" s="42">
        <f t="shared" si="14"/>
      </c>
      <c r="S61" s="42">
        <f t="shared" si="15"/>
      </c>
      <c r="T61" s="42">
        <f t="shared" si="16"/>
      </c>
      <c r="U61" s="42">
        <f t="shared" si="17"/>
      </c>
      <c r="V61" s="42">
        <f t="shared" si="18"/>
      </c>
      <c r="W61" s="7">
        <f t="shared" si="19"/>
      </c>
      <c r="X61" s="11">
        <f t="shared" si="10"/>
      </c>
    </row>
    <row r="62" spans="2:24" ht="18.75" customHeight="1">
      <c r="B62" s="38" t="str">
        <f>B34</f>
        <v>ડરણ</v>
      </c>
      <c r="C62" s="113"/>
      <c r="D62" s="7">
        <f>_xlfn.IFERROR(VLOOKUP(C61,JM,2,0),"")</f>
      </c>
      <c r="E62" s="10">
        <f>_xlfn.IFERROR(VLOOKUP(B61,RR,2,0),"")</f>
        <v>10</v>
      </c>
      <c r="F62" s="113"/>
      <c r="G62" s="7">
        <f>_xlfn.IFERROR(VLOOKUP(F61,JM,2,0),"")</f>
      </c>
      <c r="H62" s="10">
        <f>_xlfn.IFERROR(VLOOKUP(B61,RR,3,0),"")</f>
        <v>15</v>
      </c>
      <c r="I62" s="111"/>
      <c r="J62" s="7">
        <f>_xlfn.IFERROR(VLOOKUP(I61,JM,2,0),"")</f>
      </c>
      <c r="K62" s="10">
        <f>_xlfn.IFERROR(VLOOKUP(B61,RR,4,0),"")</f>
        <v>20</v>
      </c>
      <c r="L62" s="3" t="str">
        <f>D59</f>
        <v>વિજ્ઞાન અને ટેક.</v>
      </c>
      <c r="N62" s="40">
        <f>IF(DATA!J63="","",DATA!J63)</f>
      </c>
      <c r="O62" s="41">
        <f>IF(DATA!K63="","",DATA!K63)</f>
      </c>
      <c r="P62" s="42">
        <f t="shared" si="7"/>
      </c>
      <c r="Q62" s="42">
        <f t="shared" si="8"/>
      </c>
      <c r="R62" s="42">
        <f t="shared" si="14"/>
      </c>
      <c r="S62" s="42">
        <f t="shared" si="15"/>
      </c>
      <c r="T62" s="42">
        <f t="shared" si="16"/>
      </c>
      <c r="U62" s="42">
        <f t="shared" si="17"/>
      </c>
      <c r="V62" s="42">
        <f t="shared" si="18"/>
      </c>
      <c r="W62" s="7">
        <f t="shared" si="19"/>
      </c>
      <c r="X62" s="11">
        <f t="shared" si="10"/>
      </c>
    </row>
    <row r="63" spans="2:24" ht="18.75" customHeight="1">
      <c r="B63" s="39" t="str">
        <f aca="true" t="shared" si="20" ref="B63:B84">B35</f>
        <v>ખાવડ</v>
      </c>
      <c r="C63" s="110"/>
      <c r="D63" s="7">
        <f>_xlfn.IFERROR(VLOOKUP(C63,JM,3,0),"")</f>
      </c>
      <c r="E63" s="8"/>
      <c r="F63" s="110"/>
      <c r="G63" s="7">
        <f>_xlfn.IFERROR(VLOOKUP(F63,JM,3,0),"")</f>
      </c>
      <c r="H63" s="8"/>
      <c r="I63" s="110"/>
      <c r="J63" s="7">
        <f>_xlfn.IFERROR(VLOOKUP(I63,JM,3,0),"")</f>
      </c>
      <c r="K63" s="8"/>
      <c r="L63" s="7"/>
      <c r="N63" s="40">
        <f>IF(DATA!J64="","",DATA!J64)</f>
      </c>
      <c r="O63" s="41">
        <f>IF(DATA!K64="","",DATA!K64)</f>
      </c>
      <c r="P63" s="42">
        <f t="shared" si="7"/>
      </c>
      <c r="Q63" s="42">
        <f t="shared" si="8"/>
      </c>
      <c r="R63" s="42">
        <f t="shared" si="14"/>
      </c>
      <c r="S63" s="42">
        <f t="shared" si="15"/>
      </c>
      <c r="T63" s="42">
        <f t="shared" si="16"/>
      </c>
      <c r="U63" s="42">
        <f t="shared" si="17"/>
      </c>
      <c r="V63" s="42">
        <f t="shared" si="18"/>
      </c>
      <c r="W63" s="7">
        <f t="shared" si="19"/>
      </c>
      <c r="X63" s="11">
        <f t="shared" si="10"/>
      </c>
    </row>
    <row r="64" spans="2:24" ht="18.75" customHeight="1">
      <c r="B64" s="38" t="str">
        <f t="shared" si="20"/>
        <v>ખાવડ</v>
      </c>
      <c r="C64" s="113"/>
      <c r="D64" s="7">
        <f>_xlfn.IFERROR(VLOOKUP(C63,JM,2,0),"")</f>
      </c>
      <c r="E64" s="10">
        <f>_xlfn.IFERROR(VLOOKUP(B63,RR,2,0),"")</f>
        <v>5</v>
      </c>
      <c r="F64" s="113"/>
      <c r="G64" s="7">
        <f>_xlfn.IFERROR(VLOOKUP(F63,JM,2,0),"")</f>
      </c>
      <c r="H64" s="10">
        <f>_xlfn.IFERROR(VLOOKUP(B63,RR,3,0),"")</f>
        <v>7</v>
      </c>
      <c r="I64" s="111"/>
      <c r="J64" s="7">
        <f>_xlfn.IFERROR(VLOOKUP(I63,JM,2,0),"")</f>
      </c>
      <c r="K64" s="10">
        <f>_xlfn.IFERROR(VLOOKUP(B63,RR,4,0),"")</f>
        <v>9</v>
      </c>
      <c r="L64" s="3" t="str">
        <f>L62</f>
        <v>વિજ્ઞાન અને ટેક.</v>
      </c>
      <c r="N64" s="40">
        <f>IF(DATA!J65="","",DATA!J65)</f>
      </c>
      <c r="O64" s="41">
        <f>IF(DATA!K65="","",DATA!K65)</f>
      </c>
      <c r="P64" s="42">
        <f t="shared" si="7"/>
      </c>
      <c r="Q64" s="42">
        <f t="shared" si="8"/>
      </c>
      <c r="R64" s="42">
        <f t="shared" si="14"/>
      </c>
      <c r="S64" s="42">
        <f t="shared" si="15"/>
      </c>
      <c r="T64" s="42">
        <f t="shared" si="16"/>
      </c>
      <c r="U64" s="42">
        <f t="shared" si="17"/>
      </c>
      <c r="V64" s="42">
        <f t="shared" si="18"/>
      </c>
      <c r="W64" s="7">
        <f t="shared" si="19"/>
      </c>
      <c r="X64" s="11">
        <f t="shared" si="10"/>
      </c>
    </row>
    <row r="65" spans="2:24" ht="18.75" customHeight="1">
      <c r="B65" s="58" t="str">
        <f t="shared" si="20"/>
        <v>કોલાદ</v>
      </c>
      <c r="C65" s="110"/>
      <c r="D65" s="7">
        <f>_xlfn.IFERROR(VLOOKUP(C65,JM,3,0),"")</f>
      </c>
      <c r="E65" s="8"/>
      <c r="F65" s="110"/>
      <c r="G65" s="7">
        <f>_xlfn.IFERROR(VLOOKUP(F65,JM,3,0),"")</f>
      </c>
      <c r="H65" s="8"/>
      <c r="I65" s="110"/>
      <c r="J65" s="7">
        <f>_xlfn.IFERROR(VLOOKUP(I65,JM,3,0),"")</f>
      </c>
      <c r="K65" s="8"/>
      <c r="L65" s="3"/>
      <c r="N65" s="44">
        <f>IF(DATA!J66="","",DATA!J66)</f>
      </c>
      <c r="O65" s="45">
        <f>IF(DATA!K66="","",DATA!K66)</f>
      </c>
      <c r="P65" s="42">
        <f t="shared" si="7"/>
      </c>
      <c r="Q65" s="42">
        <f t="shared" si="8"/>
      </c>
      <c r="R65" s="42">
        <f t="shared" si="14"/>
      </c>
      <c r="S65" s="42">
        <f t="shared" si="15"/>
      </c>
      <c r="T65" s="42">
        <f t="shared" si="16"/>
      </c>
      <c r="U65" s="42">
        <f t="shared" si="17"/>
      </c>
      <c r="V65" s="42">
        <f t="shared" si="18"/>
      </c>
      <c r="W65" s="7">
        <f t="shared" si="19"/>
      </c>
      <c r="X65" s="11">
        <f t="shared" si="10"/>
      </c>
    </row>
    <row r="66" spans="2:24" ht="18.75" customHeight="1">
      <c r="B66" s="38" t="str">
        <f t="shared" si="20"/>
        <v>કોલાદ</v>
      </c>
      <c r="C66" s="113"/>
      <c r="D66" s="7">
        <f>_xlfn.IFERROR(VLOOKUP(C65,JM,2,0),"")</f>
      </c>
      <c r="E66" s="10">
        <f>_xlfn.IFERROR(VLOOKUP(B65,RR,2,0),"")</f>
        <v>0</v>
      </c>
      <c r="F66" s="113"/>
      <c r="G66" s="7">
        <f>_xlfn.IFERROR(VLOOKUP(F65,JM,2,0),"")</f>
      </c>
      <c r="H66" s="10">
        <f>_xlfn.IFERROR(VLOOKUP(B65,RR,3,0),"")</f>
        <v>0</v>
      </c>
      <c r="I66" s="111"/>
      <c r="J66" s="7">
        <f>_xlfn.IFERROR(VLOOKUP(I65,JM,2,0),"")</f>
      </c>
      <c r="K66" s="10">
        <f>_xlfn.IFERROR(VLOOKUP(B65,RR,4,0),"")</f>
        <v>0</v>
      </c>
      <c r="L66" s="3" t="str">
        <f aca="true" t="shared" si="21" ref="L66:L84">L64</f>
        <v>વિજ્ઞાન અને ટેક.</v>
      </c>
      <c r="N66" s="44">
        <f>IF(DATA!J67="","",DATA!J67)</f>
      </c>
      <c r="O66" s="45">
        <f>IF(DATA!K67="","",DATA!K67)</f>
      </c>
      <c r="P66" s="42">
        <f t="shared" si="7"/>
      </c>
      <c r="Q66" s="42">
        <f t="shared" si="8"/>
      </c>
      <c r="R66" s="42">
        <f t="shared" si="14"/>
      </c>
      <c r="S66" s="42">
        <f t="shared" si="15"/>
      </c>
      <c r="T66" s="42">
        <f t="shared" si="16"/>
      </c>
      <c r="U66" s="42">
        <f t="shared" si="17"/>
      </c>
      <c r="V66" s="42">
        <f t="shared" si="18"/>
      </c>
      <c r="W66" s="7">
        <f t="shared" si="19"/>
      </c>
      <c r="X66" s="11">
        <f t="shared" si="10"/>
      </c>
    </row>
    <row r="67" spans="2:23" ht="18.75" customHeight="1">
      <c r="B67" s="58" t="str">
        <f t="shared" si="20"/>
        <v>નાડોલિયા</v>
      </c>
      <c r="C67" s="110"/>
      <c r="D67" s="7">
        <f>_xlfn.IFERROR(VLOOKUP(C67,JM,3,0),"")</f>
      </c>
      <c r="E67" s="8"/>
      <c r="F67" s="110"/>
      <c r="G67" s="7">
        <f>_xlfn.IFERROR(VLOOKUP(F67,JM,3,0),"")</f>
      </c>
      <c r="H67" s="8"/>
      <c r="I67" s="110"/>
      <c r="J67" s="7">
        <f>_xlfn.IFERROR(VLOOKUP(I67,JM,3,0),"")</f>
      </c>
      <c r="K67" s="8"/>
      <c r="L67" s="3"/>
      <c r="N67" s="46"/>
      <c r="O67" s="47"/>
      <c r="P67" s="48"/>
      <c r="Q67" s="48"/>
      <c r="R67" s="48"/>
      <c r="S67" s="48"/>
      <c r="T67" s="48"/>
      <c r="U67" s="48"/>
      <c r="V67" s="48"/>
      <c r="W67" s="11"/>
    </row>
    <row r="68" spans="2:23" ht="18.75" customHeight="1">
      <c r="B68" s="38" t="str">
        <f t="shared" si="20"/>
        <v>નાડોલિયા</v>
      </c>
      <c r="C68" s="113"/>
      <c r="D68" s="7">
        <f>_xlfn.IFERROR(VLOOKUP(C67,JM,2,0),"")</f>
      </c>
      <c r="E68" s="10">
        <f>_xlfn.IFERROR(VLOOKUP(B67,RR,2,0),"")</f>
        <v>0</v>
      </c>
      <c r="F68" s="113"/>
      <c r="G68" s="7">
        <f>_xlfn.IFERROR(VLOOKUP(F67,JM,2,0),"")</f>
      </c>
      <c r="H68" s="10">
        <f>_xlfn.IFERROR(VLOOKUP(B67,RR,3,0),"")</f>
        <v>0</v>
      </c>
      <c r="I68" s="111"/>
      <c r="J68" s="7">
        <f>_xlfn.IFERROR(VLOOKUP(I67,JM,2,0),"")</f>
      </c>
      <c r="K68" s="10">
        <f>_xlfn.IFERROR(VLOOKUP(B67,RR,4,0),"")</f>
        <v>0</v>
      </c>
      <c r="L68" s="3" t="str">
        <f t="shared" si="21"/>
        <v>વિજ્ઞાન અને ટેક.</v>
      </c>
      <c r="N68" s="4"/>
      <c r="O68" s="11"/>
      <c r="P68" s="4"/>
      <c r="Q68" s="4"/>
      <c r="R68" s="4"/>
      <c r="S68" s="4"/>
      <c r="T68" s="4"/>
      <c r="U68" s="4"/>
      <c r="V68" s="4"/>
      <c r="W68" s="4"/>
    </row>
    <row r="69" spans="2:12" ht="18.75" customHeight="1">
      <c r="B69" s="58" t="str">
        <f t="shared" si="20"/>
        <v>સોનવડ</v>
      </c>
      <c r="C69" s="110"/>
      <c r="D69" s="7">
        <f>_xlfn.IFERROR(VLOOKUP(C69,JM,3,0),"")</f>
      </c>
      <c r="E69" s="8"/>
      <c r="F69" s="110"/>
      <c r="G69" s="7">
        <f>_xlfn.IFERROR(VLOOKUP(F69,JM,3,0),"")</f>
      </c>
      <c r="H69" s="8"/>
      <c r="I69" s="110"/>
      <c r="J69" s="7">
        <f>_xlfn.IFERROR(VLOOKUP(I69,JM,3,0),"")</f>
      </c>
      <c r="K69" s="8"/>
      <c r="L69" s="3"/>
    </row>
    <row r="70" spans="2:12" ht="18.75" customHeight="1">
      <c r="B70" s="38" t="str">
        <f t="shared" si="20"/>
        <v>સોનવડ</v>
      </c>
      <c r="C70" s="113"/>
      <c r="D70" s="7">
        <f>_xlfn.IFERROR(VLOOKUP(C69,JM,2,0),"")</f>
      </c>
      <c r="E70" s="10">
        <f>_xlfn.IFERROR(VLOOKUP(B69,RR,2,0),"")</f>
        <v>0</v>
      </c>
      <c r="F70" s="113"/>
      <c r="G70" s="7">
        <f>_xlfn.IFERROR(VLOOKUP(F69,JM,2,0),"")</f>
      </c>
      <c r="H70" s="10">
        <f>_xlfn.IFERROR(VLOOKUP(B69,RR,3,0),"")</f>
        <v>0</v>
      </c>
      <c r="I70" s="111"/>
      <c r="J70" s="7">
        <f>_xlfn.IFERROR(VLOOKUP(I69,JM,2,0),"")</f>
      </c>
      <c r="K70" s="10">
        <f>_xlfn.IFERROR(VLOOKUP(B69,RR,4,0),"")</f>
        <v>0</v>
      </c>
      <c r="L70" s="3" t="str">
        <f t="shared" si="21"/>
        <v>વિજ્ઞાન અને ટેક.</v>
      </c>
    </row>
    <row r="71" spans="2:12" ht="18.75" customHeight="1">
      <c r="B71" s="58" t="str">
        <f t="shared" si="20"/>
        <v>મણિપુર</v>
      </c>
      <c r="C71" s="110"/>
      <c r="D71" s="7">
        <f>_xlfn.IFERROR(VLOOKUP(C71,JM,3,0),"")</f>
      </c>
      <c r="E71" s="8"/>
      <c r="F71" s="110"/>
      <c r="G71" s="7">
        <f>_xlfn.IFERROR(VLOOKUP(F71,JM,3,0),"")</f>
      </c>
      <c r="H71" s="8"/>
      <c r="I71" s="110"/>
      <c r="J71" s="7">
        <f>_xlfn.IFERROR(VLOOKUP(I71,JM,3,0),"")</f>
      </c>
      <c r="K71" s="8"/>
      <c r="L71" s="3"/>
    </row>
    <row r="72" spans="2:12" ht="18.75" customHeight="1">
      <c r="B72" s="38" t="str">
        <f t="shared" si="20"/>
        <v>મણિપુર</v>
      </c>
      <c r="C72" s="113"/>
      <c r="D72" s="7">
        <f>_xlfn.IFERROR(VLOOKUP(C71,JM,2,0),"")</f>
      </c>
      <c r="E72" s="10">
        <f>_xlfn.IFERROR(VLOOKUP(B71,RR,2,0),"")</f>
        <v>0</v>
      </c>
      <c r="F72" s="113"/>
      <c r="G72" s="7">
        <f>_xlfn.IFERROR(VLOOKUP(F71,JM,2,0),"")</f>
      </c>
      <c r="H72" s="10">
        <f>_xlfn.IFERROR(VLOOKUP(B71,RR,3,0),"")</f>
        <v>0</v>
      </c>
      <c r="I72" s="111"/>
      <c r="J72" s="7">
        <f>_xlfn.IFERROR(VLOOKUP(I71,JM,2,0),"")</f>
      </c>
      <c r="K72" s="10">
        <f>_xlfn.IFERROR(VLOOKUP(B71,RR,4,0),"")</f>
        <v>0</v>
      </c>
      <c r="L72" s="3" t="str">
        <f t="shared" si="21"/>
        <v>વિજ્ઞાન અને ટેક.</v>
      </c>
    </row>
    <row r="73" spans="2:12" ht="18.75" customHeight="1">
      <c r="B73" s="58" t="str">
        <f t="shared" si="20"/>
        <v>ડરણમોરવા</v>
      </c>
      <c r="C73" s="110"/>
      <c r="D73" s="7">
        <f>_xlfn.IFERROR(VLOOKUP(C73,JM,3,0),"")</f>
      </c>
      <c r="E73" s="8"/>
      <c r="F73" s="110"/>
      <c r="G73" s="7">
        <f>_xlfn.IFERROR(VLOOKUP(F73,JM,3,0),"")</f>
      </c>
      <c r="H73" s="8"/>
      <c r="I73" s="110"/>
      <c r="J73" s="7">
        <f>_xlfn.IFERROR(VLOOKUP(I73,JM,3,0),"")</f>
      </c>
      <c r="K73" s="8"/>
      <c r="L73" s="3"/>
    </row>
    <row r="74" spans="2:12" ht="18.75" customHeight="1">
      <c r="B74" s="38" t="str">
        <f t="shared" si="20"/>
        <v>ડરણમોરવા</v>
      </c>
      <c r="C74" s="113"/>
      <c r="D74" s="7">
        <f>_xlfn.IFERROR(VLOOKUP(C73,JM,2,0),"")</f>
      </c>
      <c r="E74" s="10">
        <f>_xlfn.IFERROR(VLOOKUP(B73,RR,2,0),"")</f>
        <v>0</v>
      </c>
      <c r="F74" s="113"/>
      <c r="G74" s="7">
        <f>_xlfn.IFERROR(VLOOKUP(F73,JM,2,0),"")</f>
      </c>
      <c r="H74" s="10">
        <f>_xlfn.IFERROR(VLOOKUP(B73,RR,3,0),"")</f>
        <v>0</v>
      </c>
      <c r="I74" s="111"/>
      <c r="J74" s="7">
        <f>_xlfn.IFERROR(VLOOKUP(I73,JM,2,0),"")</f>
      </c>
      <c r="K74" s="10">
        <f>_xlfn.IFERROR(VLOOKUP(B73,RR,4,0),"")</f>
        <v>0</v>
      </c>
      <c r="L74" s="3" t="str">
        <f t="shared" si="21"/>
        <v>વિજ્ઞાન અને ટેક.</v>
      </c>
    </row>
    <row r="75" spans="2:12" ht="18.75" customHeight="1">
      <c r="B75" s="58" t="str">
        <f t="shared" si="20"/>
        <v>રોઝાપુરી</v>
      </c>
      <c r="C75" s="110"/>
      <c r="D75" s="7">
        <f>_xlfn.IFERROR(VLOOKUP(C75,JM,3,0),"")</f>
      </c>
      <c r="E75" s="8"/>
      <c r="F75" s="110"/>
      <c r="G75" s="7">
        <f>_xlfn.IFERROR(VLOOKUP(F75,JM,3,0),"")</f>
      </c>
      <c r="H75" s="8"/>
      <c r="I75" s="110"/>
      <c r="J75" s="7">
        <f>_xlfn.IFERROR(VLOOKUP(I75,JM,3,0),"")</f>
      </c>
      <c r="K75" s="8"/>
      <c r="L75" s="3"/>
    </row>
    <row r="76" spans="2:12" ht="18.75" customHeight="1">
      <c r="B76" s="38" t="str">
        <f t="shared" si="20"/>
        <v>રોઝાપુરી</v>
      </c>
      <c r="C76" s="113"/>
      <c r="D76" s="7">
        <f>_xlfn.IFERROR(VLOOKUP(C75,JM,2,0),"")</f>
      </c>
      <c r="E76" s="10">
        <f>_xlfn.IFERROR(VLOOKUP(B75,RR,2,0),"")</f>
        <v>0</v>
      </c>
      <c r="F76" s="113"/>
      <c r="G76" s="7">
        <f>_xlfn.IFERROR(VLOOKUP(F75,JM,2,0),"")</f>
      </c>
      <c r="H76" s="10">
        <f>_xlfn.IFERROR(VLOOKUP(B75,RR,3,0),"")</f>
        <v>0</v>
      </c>
      <c r="I76" s="111"/>
      <c r="J76" s="7">
        <f>_xlfn.IFERROR(VLOOKUP(I75,JM,2,0),"")</f>
      </c>
      <c r="K76" s="10">
        <f>_xlfn.IFERROR(VLOOKUP(B75,RR,4,0),"")</f>
        <v>0</v>
      </c>
      <c r="L76" s="3" t="str">
        <f t="shared" si="21"/>
        <v>વિજ્ઞાન અને ટેક.</v>
      </c>
    </row>
    <row r="77" spans="2:12" ht="18.75" customHeight="1">
      <c r="B77" s="58" t="str">
        <f t="shared" si="20"/>
        <v>લક્ષ્મણપુરા</v>
      </c>
      <c r="C77" s="110"/>
      <c r="D77" s="7">
        <f>_xlfn.IFERROR(VLOOKUP(C77,JM,3,0),"")</f>
      </c>
      <c r="E77" s="8"/>
      <c r="F77" s="110"/>
      <c r="G77" s="7">
        <f>_xlfn.IFERROR(VLOOKUP(F77,JM,3,0),"")</f>
      </c>
      <c r="H77" s="8"/>
      <c r="I77" s="110"/>
      <c r="J77" s="7">
        <f>_xlfn.IFERROR(VLOOKUP(I77,JM,3,0),"")</f>
      </c>
      <c r="K77" s="8"/>
      <c r="L77" s="3"/>
    </row>
    <row r="78" spans="2:12" ht="18.75" customHeight="1">
      <c r="B78" s="38" t="str">
        <f t="shared" si="20"/>
        <v>લક્ષ્મણપુરા</v>
      </c>
      <c r="C78" s="113"/>
      <c r="D78" s="7">
        <f>_xlfn.IFERROR(VLOOKUP(C77,JM,2,0),"")</f>
      </c>
      <c r="E78" s="10">
        <f>_xlfn.IFERROR(VLOOKUP(B77,RR,2,0),"")</f>
        <v>0</v>
      </c>
      <c r="F78" s="113"/>
      <c r="G78" s="7">
        <f>_xlfn.IFERROR(VLOOKUP(F77,JM,2,0),"")</f>
      </c>
      <c r="H78" s="10">
        <f>_xlfn.IFERROR(VLOOKUP(B77,RR,3,0),"")</f>
        <v>0</v>
      </c>
      <c r="I78" s="111"/>
      <c r="J78" s="7">
        <f>_xlfn.IFERROR(VLOOKUP(I77,JM,2,0),"")</f>
      </c>
      <c r="K78" s="10">
        <f>_xlfn.IFERROR(VLOOKUP(B77,RR,4,0),"")</f>
        <v>0</v>
      </c>
      <c r="L78" s="3" t="str">
        <f t="shared" si="21"/>
        <v>વિજ્ઞાન અને ટેક.</v>
      </c>
    </row>
    <row r="79" spans="2:12" ht="18.75" customHeight="1">
      <c r="B79" s="58" t="str">
        <f t="shared" si="20"/>
        <v>લ્હોર</v>
      </c>
      <c r="C79" s="110"/>
      <c r="D79" s="7">
        <f>_xlfn.IFERROR(VLOOKUP(C79,JM,3,0),"")</f>
      </c>
      <c r="E79" s="8"/>
      <c r="F79" s="110"/>
      <c r="G79" s="7">
        <f>_xlfn.IFERROR(VLOOKUP(F79,JM,3,0),"")</f>
      </c>
      <c r="H79" s="8"/>
      <c r="I79" s="110"/>
      <c r="J79" s="7">
        <f>_xlfn.IFERROR(VLOOKUP(I79,JM,3,0),"")</f>
      </c>
      <c r="K79" s="8"/>
      <c r="L79" s="3"/>
    </row>
    <row r="80" spans="2:12" ht="18.75" customHeight="1">
      <c r="B80" s="38" t="str">
        <f t="shared" si="20"/>
        <v>લ્હોર</v>
      </c>
      <c r="C80" s="113"/>
      <c r="D80" s="7">
        <f>_xlfn.IFERROR(VLOOKUP(C79,JM,2,0),"")</f>
      </c>
      <c r="E80" s="10">
        <f>_xlfn.IFERROR(VLOOKUP(B79,RR,2,0),"")</f>
        <v>0</v>
      </c>
      <c r="F80" s="113"/>
      <c r="G80" s="7">
        <f>_xlfn.IFERROR(VLOOKUP(F79,JM,2,0),"")</f>
      </c>
      <c r="H80" s="10">
        <f>_xlfn.IFERROR(VLOOKUP(B79,RR,3,0),"")</f>
        <v>0</v>
      </c>
      <c r="I80" s="111"/>
      <c r="J80" s="7">
        <f>_xlfn.IFERROR(VLOOKUP(I79,JM,2,0),"")</f>
      </c>
      <c r="K80" s="10">
        <f>_xlfn.IFERROR(VLOOKUP(B79,RR,4,0),"")</f>
        <v>0</v>
      </c>
      <c r="L80" s="3" t="str">
        <f t="shared" si="21"/>
        <v>વિજ્ઞાન અને ટેક.</v>
      </c>
    </row>
    <row r="81" spans="2:12" ht="18.75" customHeight="1">
      <c r="B81" s="58" t="str">
        <f t="shared" si="20"/>
        <v>સેદરડી</v>
      </c>
      <c r="C81" s="110"/>
      <c r="D81" s="7">
        <f>_xlfn.IFERROR(VLOOKUP(C81,JM,3,0),"")</f>
      </c>
      <c r="E81" s="8"/>
      <c r="F81" s="110"/>
      <c r="G81" s="7">
        <f>_xlfn.IFERROR(VLOOKUP(F81,JM,3,0),"")</f>
      </c>
      <c r="H81" s="8"/>
      <c r="I81" s="110"/>
      <c r="J81" s="7">
        <f>_xlfn.IFERROR(VLOOKUP(I81,JM,3,0),"")</f>
      </c>
      <c r="K81" s="8"/>
      <c r="L81" s="3"/>
    </row>
    <row r="82" spans="2:12" ht="18.75" customHeight="1">
      <c r="B82" s="38" t="str">
        <f t="shared" si="20"/>
        <v>સેદરડી</v>
      </c>
      <c r="C82" s="113"/>
      <c r="D82" s="7">
        <f>_xlfn.IFERROR(VLOOKUP(C81,JM,2,0),"")</f>
      </c>
      <c r="E82" s="10">
        <f>_xlfn.IFERROR(VLOOKUP(B81,RR,2,0),"")</f>
        <v>0</v>
      </c>
      <c r="F82" s="113"/>
      <c r="G82" s="7">
        <f>_xlfn.IFERROR(VLOOKUP(F81,JM,2,0),"")</f>
      </c>
      <c r="H82" s="10">
        <f>_xlfn.IFERROR(VLOOKUP(B81,RR,3,0),"")</f>
        <v>0</v>
      </c>
      <c r="I82" s="111"/>
      <c r="J82" s="7">
        <f>_xlfn.IFERROR(VLOOKUP(I81,JM,2,0),"")</f>
      </c>
      <c r="K82" s="10">
        <f>_xlfn.IFERROR(VLOOKUP(B81,RR,4,0),"")</f>
        <v>0</v>
      </c>
      <c r="L82" s="3" t="str">
        <f t="shared" si="21"/>
        <v>વિજ્ઞાન અને ટેક.</v>
      </c>
    </row>
    <row r="83" spans="2:12" ht="18.75" customHeight="1">
      <c r="B83" s="58" t="str">
        <f t="shared" si="20"/>
        <v>ઘુઘલા</v>
      </c>
      <c r="C83" s="110"/>
      <c r="D83" s="7">
        <f>_xlfn.IFERROR(VLOOKUP(C83,JM,3,0),"")</f>
      </c>
      <c r="E83" s="13"/>
      <c r="F83" s="110"/>
      <c r="G83" s="7">
        <f>_xlfn.IFERROR(VLOOKUP(F83,JM,3,0),"")</f>
      </c>
      <c r="H83" s="8"/>
      <c r="I83" s="110"/>
      <c r="J83" s="7">
        <f>_xlfn.IFERROR(VLOOKUP(I83,JM,3,0),"")</f>
      </c>
      <c r="K83" s="8"/>
      <c r="L83" s="3"/>
    </row>
    <row r="84" spans="2:12" ht="18.75" customHeight="1">
      <c r="B84" s="38" t="str">
        <f t="shared" si="20"/>
        <v>ઘુઘલા</v>
      </c>
      <c r="C84" s="113"/>
      <c r="D84" s="7">
        <f>_xlfn.IFERROR(VLOOKUP(C83,JM,2,0),"")</f>
      </c>
      <c r="E84" s="12">
        <f>_xlfn.IFERROR(VLOOKUP(B83,RR,2,0),"")</f>
        <v>0</v>
      </c>
      <c r="F84" s="113"/>
      <c r="G84" s="7">
        <f>_xlfn.IFERROR(VLOOKUP(F83,JM,2,0),"")</f>
      </c>
      <c r="H84" s="10">
        <f>_xlfn.IFERROR(VLOOKUP(B83,RR,3,0),"")</f>
        <v>0</v>
      </c>
      <c r="I84" s="111"/>
      <c r="J84" s="7">
        <f>_xlfn.IFERROR(VLOOKUP(I83,JM,2,0),"")</f>
      </c>
      <c r="K84" s="10">
        <f>_xlfn.IFERROR(VLOOKUP(B83,RR,4,0),"")</f>
        <v>0</v>
      </c>
      <c r="L84" s="3" t="str">
        <f t="shared" si="21"/>
        <v>વિજ્ઞાન અને ટેક.</v>
      </c>
    </row>
    <row r="85" spans="5:11" ht="20.25">
      <c r="E85" s="37"/>
      <c r="F85" s="37"/>
      <c r="H85" s="37"/>
      <c r="I85" s="37"/>
      <c r="K85" s="37"/>
    </row>
    <row r="86" spans="3:11" ht="20.25" customHeight="1">
      <c r="C86" s="121" t="str">
        <f>C2</f>
        <v>વિષય વહેંચણી આયોજન સત્રાંત ૫રીક્ષા 2019</v>
      </c>
      <c r="D86" s="121"/>
      <c r="E86" s="121"/>
      <c r="F86" s="121"/>
      <c r="G86" s="121"/>
      <c r="H86" s="112" t="str">
        <f>H58</f>
        <v>ડરણ ૫ગાર કેન્દ્ર, તા.કડી</v>
      </c>
      <c r="I86" s="112"/>
      <c r="J86" s="112"/>
      <c r="K86" s="112"/>
    </row>
    <row r="87" spans="1:11" ht="20.25" customHeight="1">
      <c r="A87" s="37">
        <v>4</v>
      </c>
      <c r="B87" s="17" t="s">
        <v>12</v>
      </c>
      <c r="C87" s="17"/>
      <c r="D87" s="18" t="str">
        <f>DATA!O5</f>
        <v>અંગ્રેજી</v>
      </c>
      <c r="E87" s="18"/>
      <c r="F87" s="19"/>
      <c r="G87" s="20">
        <f>DATA!O3</f>
        <v>43566</v>
      </c>
      <c r="H87" s="109" t="str">
        <f>TEXT(G87,"dddd")</f>
        <v>ગુરુવાર</v>
      </c>
      <c r="I87" s="109"/>
      <c r="J87" s="18"/>
      <c r="K87" s="18"/>
    </row>
    <row r="88" spans="2:12" ht="18.75" customHeight="1">
      <c r="B88" s="7" t="s">
        <v>17</v>
      </c>
      <c r="C88" s="9" t="s">
        <v>15</v>
      </c>
      <c r="D88" s="3" t="s">
        <v>37</v>
      </c>
      <c r="E88" s="3" t="s">
        <v>13</v>
      </c>
      <c r="F88" s="9" t="s">
        <v>15</v>
      </c>
      <c r="G88" s="3" t="s">
        <v>38</v>
      </c>
      <c r="H88" s="3" t="s">
        <v>13</v>
      </c>
      <c r="I88" s="9" t="s">
        <v>15</v>
      </c>
      <c r="J88" s="3" t="s">
        <v>39</v>
      </c>
      <c r="K88" s="3" t="s">
        <v>13</v>
      </c>
      <c r="L88" s="7" t="s">
        <v>40</v>
      </c>
    </row>
    <row r="89" spans="2:12" ht="18.75" customHeight="1">
      <c r="B89" s="39" t="str">
        <f>B61</f>
        <v>ડરણ</v>
      </c>
      <c r="C89" s="110"/>
      <c r="D89" s="7">
        <f>_xlfn.IFERROR(VLOOKUP(C89,JM,3,0),"")</f>
      </c>
      <c r="E89" s="8"/>
      <c r="F89" s="110"/>
      <c r="G89" s="7">
        <f>_xlfn.IFERROR(VLOOKUP(F89,JM,3,0),"")</f>
      </c>
      <c r="H89" s="8"/>
      <c r="I89" s="110"/>
      <c r="J89" s="7">
        <f>_xlfn.IFERROR(VLOOKUP(I89,JM,3,0),"")</f>
      </c>
      <c r="K89" s="8"/>
      <c r="L89" s="3"/>
    </row>
    <row r="90" spans="2:12" ht="18.75" customHeight="1">
      <c r="B90" s="38" t="str">
        <f>B62</f>
        <v>ડરણ</v>
      </c>
      <c r="C90" s="113"/>
      <c r="D90" s="7">
        <f>_xlfn.IFERROR(VLOOKUP(C89,JM,2,0),"")</f>
      </c>
      <c r="E90" s="10">
        <f>_xlfn.IFERROR(VLOOKUP(B89,RR,2,0),"")</f>
        <v>10</v>
      </c>
      <c r="F90" s="113"/>
      <c r="G90" s="7">
        <f>_xlfn.IFERROR(VLOOKUP(F89,JM,2,0),"")</f>
      </c>
      <c r="H90" s="10">
        <f>_xlfn.IFERROR(VLOOKUP(B89,RR,3,0),"")</f>
        <v>15</v>
      </c>
      <c r="I90" s="111"/>
      <c r="J90" s="7">
        <f>_xlfn.IFERROR(VLOOKUP(I89,JM,2,0),"")</f>
      </c>
      <c r="K90" s="10">
        <f>_xlfn.IFERROR(VLOOKUP(B89,RR,4,0),"")</f>
        <v>20</v>
      </c>
      <c r="L90" s="3" t="str">
        <f>D87</f>
        <v>અંગ્રેજી</v>
      </c>
    </row>
    <row r="91" spans="2:12" ht="18.75" customHeight="1">
      <c r="B91" s="39" t="str">
        <f aca="true" t="shared" si="22" ref="B91:B112">B63</f>
        <v>ખાવડ</v>
      </c>
      <c r="C91" s="110"/>
      <c r="D91" s="7">
        <f>_xlfn.IFERROR(VLOOKUP(C91,JM,3,0),"")</f>
      </c>
      <c r="E91" s="8"/>
      <c r="F91" s="110"/>
      <c r="G91" s="7">
        <f>_xlfn.IFERROR(VLOOKUP(F91,JM,3,0),"")</f>
      </c>
      <c r="H91" s="8"/>
      <c r="I91" s="110"/>
      <c r="J91" s="7">
        <f>_xlfn.IFERROR(VLOOKUP(I91,JM,3,0),"")</f>
      </c>
      <c r="K91" s="8"/>
      <c r="L91" s="7"/>
    </row>
    <row r="92" spans="2:12" ht="18.75" customHeight="1">
      <c r="B92" s="38" t="str">
        <f t="shared" si="22"/>
        <v>ખાવડ</v>
      </c>
      <c r="C92" s="113"/>
      <c r="D92" s="7">
        <f>_xlfn.IFERROR(VLOOKUP(C91,JM,2,0),"")</f>
      </c>
      <c r="E92" s="10">
        <f>_xlfn.IFERROR(VLOOKUP(B91,RR,2,0),"")</f>
        <v>5</v>
      </c>
      <c r="F92" s="113"/>
      <c r="G92" s="7">
        <f>_xlfn.IFERROR(VLOOKUP(F91,JM,2,0),"")</f>
      </c>
      <c r="H92" s="10">
        <f>_xlfn.IFERROR(VLOOKUP(B91,RR,3,0),"")</f>
        <v>7</v>
      </c>
      <c r="I92" s="111"/>
      <c r="J92" s="7">
        <f>_xlfn.IFERROR(VLOOKUP(I91,JM,2,0),"")</f>
      </c>
      <c r="K92" s="10">
        <f>_xlfn.IFERROR(VLOOKUP(B91,RR,4,0),"")</f>
        <v>9</v>
      </c>
      <c r="L92" s="3" t="str">
        <f>L90</f>
        <v>અંગ્રેજી</v>
      </c>
    </row>
    <row r="93" spans="2:12" ht="18.75" customHeight="1">
      <c r="B93" s="58" t="str">
        <f t="shared" si="22"/>
        <v>કોલાદ</v>
      </c>
      <c r="C93" s="110"/>
      <c r="D93" s="7">
        <f>_xlfn.IFERROR(VLOOKUP(C93,JM,3,0),"")</f>
      </c>
      <c r="E93" s="8"/>
      <c r="F93" s="110"/>
      <c r="G93" s="7">
        <f>_xlfn.IFERROR(VLOOKUP(F93,JM,3,0),"")</f>
      </c>
      <c r="H93" s="8"/>
      <c r="I93" s="110"/>
      <c r="J93" s="7">
        <f>_xlfn.IFERROR(VLOOKUP(I93,JM,3,0),"")</f>
      </c>
      <c r="K93" s="8"/>
      <c r="L93" s="3"/>
    </row>
    <row r="94" spans="2:12" ht="18.75" customHeight="1">
      <c r="B94" s="38" t="str">
        <f t="shared" si="22"/>
        <v>કોલાદ</v>
      </c>
      <c r="C94" s="113"/>
      <c r="D94" s="7">
        <f>_xlfn.IFERROR(VLOOKUP(C93,JM,2,0),"")</f>
      </c>
      <c r="E94" s="10">
        <f>_xlfn.IFERROR(VLOOKUP(B93,RR,2,0),"")</f>
        <v>0</v>
      </c>
      <c r="F94" s="113"/>
      <c r="G94" s="7">
        <f>_xlfn.IFERROR(VLOOKUP(F93,JM,2,0),"")</f>
      </c>
      <c r="H94" s="10">
        <f>_xlfn.IFERROR(VLOOKUP(B93,RR,3,0),"")</f>
        <v>0</v>
      </c>
      <c r="I94" s="111"/>
      <c r="J94" s="7">
        <f>_xlfn.IFERROR(VLOOKUP(I93,JM,2,0),"")</f>
      </c>
      <c r="K94" s="10">
        <f>_xlfn.IFERROR(VLOOKUP(B93,RR,4,0),"")</f>
        <v>0</v>
      </c>
      <c r="L94" s="3" t="str">
        <f aca="true" t="shared" si="23" ref="L94:L112">L92</f>
        <v>અંગ્રેજી</v>
      </c>
    </row>
    <row r="95" spans="2:12" ht="18.75" customHeight="1">
      <c r="B95" s="58" t="str">
        <f t="shared" si="22"/>
        <v>નાડોલિયા</v>
      </c>
      <c r="C95" s="110"/>
      <c r="D95" s="7">
        <f>_xlfn.IFERROR(VLOOKUP(C95,JM,3,0),"")</f>
      </c>
      <c r="E95" s="8"/>
      <c r="F95" s="110"/>
      <c r="G95" s="7">
        <f>_xlfn.IFERROR(VLOOKUP(F95,JM,3,0),"")</f>
      </c>
      <c r="H95" s="8"/>
      <c r="I95" s="110"/>
      <c r="J95" s="7">
        <f>_xlfn.IFERROR(VLOOKUP(I95,JM,3,0),"")</f>
      </c>
      <c r="K95" s="8"/>
      <c r="L95" s="3"/>
    </row>
    <row r="96" spans="2:12" ht="18.75" customHeight="1">
      <c r="B96" s="38" t="str">
        <f t="shared" si="22"/>
        <v>નાડોલિયા</v>
      </c>
      <c r="C96" s="113"/>
      <c r="D96" s="7">
        <f>_xlfn.IFERROR(VLOOKUP(C95,JM,2,0),"")</f>
      </c>
      <c r="E96" s="10">
        <f>_xlfn.IFERROR(VLOOKUP(B95,RR,2,0),"")</f>
        <v>0</v>
      </c>
      <c r="F96" s="113"/>
      <c r="G96" s="7">
        <f>_xlfn.IFERROR(VLOOKUP(F95,JM,2,0),"")</f>
      </c>
      <c r="H96" s="10">
        <f>_xlfn.IFERROR(VLOOKUP(B95,RR,3,0),"")</f>
        <v>0</v>
      </c>
      <c r="I96" s="111"/>
      <c r="J96" s="7">
        <f>_xlfn.IFERROR(VLOOKUP(I95,JM,2,0),"")</f>
      </c>
      <c r="K96" s="10">
        <f>_xlfn.IFERROR(VLOOKUP(B95,RR,4,0),"")</f>
        <v>0</v>
      </c>
      <c r="L96" s="3" t="str">
        <f t="shared" si="23"/>
        <v>અંગ્રેજી</v>
      </c>
    </row>
    <row r="97" spans="2:12" ht="18.75" customHeight="1">
      <c r="B97" s="58" t="str">
        <f t="shared" si="22"/>
        <v>સોનવડ</v>
      </c>
      <c r="C97" s="110"/>
      <c r="D97" s="7">
        <f>_xlfn.IFERROR(VLOOKUP(C97,JM,3,0),"")</f>
      </c>
      <c r="E97" s="8"/>
      <c r="F97" s="110"/>
      <c r="G97" s="7">
        <f>_xlfn.IFERROR(VLOOKUP(F97,JM,3,0),"")</f>
      </c>
      <c r="H97" s="8"/>
      <c r="I97" s="110"/>
      <c r="J97" s="7">
        <f>_xlfn.IFERROR(VLOOKUP(I97,JM,3,0),"")</f>
      </c>
      <c r="K97" s="8"/>
      <c r="L97" s="3"/>
    </row>
    <row r="98" spans="2:12" ht="18.75" customHeight="1">
      <c r="B98" s="38" t="str">
        <f t="shared" si="22"/>
        <v>સોનવડ</v>
      </c>
      <c r="C98" s="113"/>
      <c r="D98" s="7">
        <f>_xlfn.IFERROR(VLOOKUP(C97,JM,2,0),"")</f>
      </c>
      <c r="E98" s="10">
        <f>_xlfn.IFERROR(VLOOKUP(B97,RR,2,0),"")</f>
        <v>0</v>
      </c>
      <c r="F98" s="113"/>
      <c r="G98" s="7">
        <f>_xlfn.IFERROR(VLOOKUP(F97,JM,2,0),"")</f>
      </c>
      <c r="H98" s="10">
        <f>_xlfn.IFERROR(VLOOKUP(B97,RR,3,0),"")</f>
        <v>0</v>
      </c>
      <c r="I98" s="111"/>
      <c r="J98" s="7">
        <f>_xlfn.IFERROR(VLOOKUP(I97,JM,2,0),"")</f>
      </c>
      <c r="K98" s="10">
        <f>_xlfn.IFERROR(VLOOKUP(B97,RR,4,0),"")</f>
        <v>0</v>
      </c>
      <c r="L98" s="3" t="str">
        <f t="shared" si="23"/>
        <v>અંગ્રેજી</v>
      </c>
    </row>
    <row r="99" spans="2:12" ht="18.75" customHeight="1">
      <c r="B99" s="58" t="str">
        <f t="shared" si="22"/>
        <v>મણિપુર</v>
      </c>
      <c r="C99" s="110"/>
      <c r="D99" s="7">
        <f>_xlfn.IFERROR(VLOOKUP(C99,JM,3,0),"")</f>
      </c>
      <c r="E99" s="8"/>
      <c r="F99" s="110"/>
      <c r="G99" s="7">
        <f>_xlfn.IFERROR(VLOOKUP(F99,JM,3,0),"")</f>
      </c>
      <c r="H99" s="8"/>
      <c r="I99" s="110"/>
      <c r="J99" s="7">
        <f>_xlfn.IFERROR(VLOOKUP(I99,JM,3,0),"")</f>
      </c>
      <c r="K99" s="8"/>
      <c r="L99" s="3"/>
    </row>
    <row r="100" spans="2:12" ht="18.75" customHeight="1">
      <c r="B100" s="38" t="str">
        <f t="shared" si="22"/>
        <v>મણિપુર</v>
      </c>
      <c r="C100" s="113"/>
      <c r="D100" s="7">
        <f>_xlfn.IFERROR(VLOOKUP(C99,JM,2,0),"")</f>
      </c>
      <c r="E100" s="10">
        <f>_xlfn.IFERROR(VLOOKUP(B99,RR,2,0),"")</f>
        <v>0</v>
      </c>
      <c r="F100" s="113"/>
      <c r="G100" s="7">
        <f>_xlfn.IFERROR(VLOOKUP(F99,JM,2,0),"")</f>
      </c>
      <c r="H100" s="10">
        <f>_xlfn.IFERROR(VLOOKUP(B99,RR,3,0),"")</f>
        <v>0</v>
      </c>
      <c r="I100" s="111"/>
      <c r="J100" s="7">
        <f>_xlfn.IFERROR(VLOOKUP(I99,JM,2,0),"")</f>
      </c>
      <c r="K100" s="10">
        <f>_xlfn.IFERROR(VLOOKUP(B99,RR,4,0),"")</f>
        <v>0</v>
      </c>
      <c r="L100" s="3" t="str">
        <f t="shared" si="23"/>
        <v>અંગ્રેજી</v>
      </c>
    </row>
    <row r="101" spans="2:12" ht="18.75" customHeight="1">
      <c r="B101" s="58" t="str">
        <f t="shared" si="22"/>
        <v>ડરણમોરવા</v>
      </c>
      <c r="C101" s="110"/>
      <c r="D101" s="7">
        <f>_xlfn.IFERROR(VLOOKUP(C101,JM,3,0),"")</f>
      </c>
      <c r="E101" s="8"/>
      <c r="F101" s="110"/>
      <c r="G101" s="7">
        <f>_xlfn.IFERROR(VLOOKUP(F101,JM,3,0),"")</f>
      </c>
      <c r="H101" s="8"/>
      <c r="I101" s="110"/>
      <c r="J101" s="7">
        <f>_xlfn.IFERROR(VLOOKUP(I101,JM,3,0),"")</f>
      </c>
      <c r="K101" s="8"/>
      <c r="L101" s="3"/>
    </row>
    <row r="102" spans="2:12" ht="18.75" customHeight="1">
      <c r="B102" s="38" t="str">
        <f t="shared" si="22"/>
        <v>ડરણમોરવા</v>
      </c>
      <c r="C102" s="113"/>
      <c r="D102" s="7">
        <f>_xlfn.IFERROR(VLOOKUP(C101,JM,2,0),"")</f>
      </c>
      <c r="E102" s="10">
        <f>_xlfn.IFERROR(VLOOKUP(B101,RR,2,0),"")</f>
        <v>0</v>
      </c>
      <c r="F102" s="113"/>
      <c r="G102" s="7">
        <f>_xlfn.IFERROR(VLOOKUP(F101,JM,2,0),"")</f>
      </c>
      <c r="H102" s="10">
        <f>_xlfn.IFERROR(VLOOKUP(B101,RR,3,0),"")</f>
        <v>0</v>
      </c>
      <c r="I102" s="111"/>
      <c r="J102" s="7">
        <f>_xlfn.IFERROR(VLOOKUP(I101,JM,2,0),"")</f>
      </c>
      <c r="K102" s="10">
        <f>_xlfn.IFERROR(VLOOKUP(B101,RR,4,0),"")</f>
        <v>0</v>
      </c>
      <c r="L102" s="3" t="str">
        <f t="shared" si="23"/>
        <v>અંગ્રેજી</v>
      </c>
    </row>
    <row r="103" spans="2:12" ht="18.75" customHeight="1">
      <c r="B103" s="58" t="str">
        <f t="shared" si="22"/>
        <v>રોઝાપુરી</v>
      </c>
      <c r="C103" s="110"/>
      <c r="D103" s="7">
        <f>_xlfn.IFERROR(VLOOKUP(C103,JM,3,0),"")</f>
      </c>
      <c r="E103" s="8"/>
      <c r="F103" s="110"/>
      <c r="G103" s="7">
        <f>_xlfn.IFERROR(VLOOKUP(F103,JM,3,0),"")</f>
      </c>
      <c r="H103" s="8"/>
      <c r="I103" s="110"/>
      <c r="J103" s="7">
        <f>_xlfn.IFERROR(VLOOKUP(I103,JM,3,0),"")</f>
      </c>
      <c r="K103" s="8"/>
      <c r="L103" s="3"/>
    </row>
    <row r="104" spans="2:12" ht="18.75" customHeight="1">
      <c r="B104" s="38" t="str">
        <f t="shared" si="22"/>
        <v>રોઝાપુરી</v>
      </c>
      <c r="C104" s="113"/>
      <c r="D104" s="7">
        <f>_xlfn.IFERROR(VLOOKUP(C103,JM,2,0),"")</f>
      </c>
      <c r="E104" s="10">
        <f>_xlfn.IFERROR(VLOOKUP(B103,RR,2,0),"")</f>
        <v>0</v>
      </c>
      <c r="F104" s="113"/>
      <c r="G104" s="7">
        <f>_xlfn.IFERROR(VLOOKUP(F103,JM,2,0),"")</f>
      </c>
      <c r="H104" s="10">
        <f>_xlfn.IFERROR(VLOOKUP(B103,RR,3,0),"")</f>
        <v>0</v>
      </c>
      <c r="I104" s="111"/>
      <c r="J104" s="7">
        <f>_xlfn.IFERROR(VLOOKUP(I103,JM,2,0),"")</f>
      </c>
      <c r="K104" s="10">
        <f>_xlfn.IFERROR(VLOOKUP(B103,RR,4,0),"")</f>
        <v>0</v>
      </c>
      <c r="L104" s="3" t="str">
        <f t="shared" si="23"/>
        <v>અંગ્રેજી</v>
      </c>
    </row>
    <row r="105" spans="2:12" ht="18.75" customHeight="1">
      <c r="B105" s="58" t="str">
        <f t="shared" si="22"/>
        <v>લક્ષ્મણપુરા</v>
      </c>
      <c r="C105" s="110"/>
      <c r="D105" s="7">
        <f>_xlfn.IFERROR(VLOOKUP(C105,JM,3,0),"")</f>
      </c>
      <c r="E105" s="8"/>
      <c r="F105" s="110"/>
      <c r="G105" s="7">
        <f>_xlfn.IFERROR(VLOOKUP(F105,JM,3,0),"")</f>
      </c>
      <c r="H105" s="8"/>
      <c r="I105" s="110"/>
      <c r="J105" s="7">
        <f>_xlfn.IFERROR(VLOOKUP(I105,JM,3,0),"")</f>
      </c>
      <c r="K105" s="8"/>
      <c r="L105" s="3"/>
    </row>
    <row r="106" spans="2:12" ht="18.75" customHeight="1">
      <c r="B106" s="38" t="str">
        <f t="shared" si="22"/>
        <v>લક્ષ્મણપુરા</v>
      </c>
      <c r="C106" s="113"/>
      <c r="D106" s="7">
        <f>_xlfn.IFERROR(VLOOKUP(C105,JM,2,0),"")</f>
      </c>
      <c r="E106" s="10">
        <f>_xlfn.IFERROR(VLOOKUP(B105,RR,2,0),"")</f>
        <v>0</v>
      </c>
      <c r="F106" s="113"/>
      <c r="G106" s="7">
        <f>_xlfn.IFERROR(VLOOKUP(F105,JM,2,0),"")</f>
      </c>
      <c r="H106" s="10">
        <f>_xlfn.IFERROR(VLOOKUP(B105,RR,3,0),"")</f>
        <v>0</v>
      </c>
      <c r="I106" s="111"/>
      <c r="J106" s="7">
        <f>_xlfn.IFERROR(VLOOKUP(I105,JM,2,0),"")</f>
      </c>
      <c r="K106" s="10">
        <f>_xlfn.IFERROR(VLOOKUP(B105,RR,4,0),"")</f>
        <v>0</v>
      </c>
      <c r="L106" s="3" t="str">
        <f t="shared" si="23"/>
        <v>અંગ્રેજી</v>
      </c>
    </row>
    <row r="107" spans="2:12" ht="18.75" customHeight="1">
      <c r="B107" s="58" t="str">
        <f t="shared" si="22"/>
        <v>લ્હોર</v>
      </c>
      <c r="C107" s="110"/>
      <c r="D107" s="7">
        <f>_xlfn.IFERROR(VLOOKUP(C107,JM,3,0),"")</f>
      </c>
      <c r="E107" s="8"/>
      <c r="F107" s="110"/>
      <c r="G107" s="7">
        <f>_xlfn.IFERROR(VLOOKUP(F107,JM,3,0),"")</f>
      </c>
      <c r="H107" s="8"/>
      <c r="I107" s="110"/>
      <c r="J107" s="7">
        <f>_xlfn.IFERROR(VLOOKUP(I107,JM,3,0),"")</f>
      </c>
      <c r="K107" s="8"/>
      <c r="L107" s="3"/>
    </row>
    <row r="108" spans="2:12" ht="18.75" customHeight="1">
      <c r="B108" s="38" t="str">
        <f t="shared" si="22"/>
        <v>લ્હોર</v>
      </c>
      <c r="C108" s="113"/>
      <c r="D108" s="7">
        <f>_xlfn.IFERROR(VLOOKUP(C107,JM,2,0),"")</f>
      </c>
      <c r="E108" s="10">
        <f>_xlfn.IFERROR(VLOOKUP(B107,RR,2,0),"")</f>
        <v>0</v>
      </c>
      <c r="F108" s="113"/>
      <c r="G108" s="7">
        <f>_xlfn.IFERROR(VLOOKUP(F107,JM,2,0),"")</f>
      </c>
      <c r="H108" s="10">
        <f>_xlfn.IFERROR(VLOOKUP(B107,RR,3,0),"")</f>
        <v>0</v>
      </c>
      <c r="I108" s="111"/>
      <c r="J108" s="7">
        <f>_xlfn.IFERROR(VLOOKUP(I107,JM,2,0),"")</f>
      </c>
      <c r="K108" s="10">
        <f>_xlfn.IFERROR(VLOOKUP(B107,RR,4,0),"")</f>
        <v>0</v>
      </c>
      <c r="L108" s="3" t="str">
        <f t="shared" si="23"/>
        <v>અંગ્રેજી</v>
      </c>
    </row>
    <row r="109" spans="2:12" ht="18.75" customHeight="1">
      <c r="B109" s="58" t="str">
        <f t="shared" si="22"/>
        <v>સેદરડી</v>
      </c>
      <c r="C109" s="110"/>
      <c r="D109" s="7">
        <f>_xlfn.IFERROR(VLOOKUP(C109,JM,3,0),"")</f>
      </c>
      <c r="E109" s="8"/>
      <c r="F109" s="110"/>
      <c r="G109" s="7">
        <f>_xlfn.IFERROR(VLOOKUP(F109,JM,3,0),"")</f>
      </c>
      <c r="H109" s="8"/>
      <c r="I109" s="110"/>
      <c r="J109" s="7">
        <f>_xlfn.IFERROR(VLOOKUP(I109,JM,3,0),"")</f>
      </c>
      <c r="K109" s="8"/>
      <c r="L109" s="3"/>
    </row>
    <row r="110" spans="2:12" ht="18.75" customHeight="1">
      <c r="B110" s="38" t="str">
        <f t="shared" si="22"/>
        <v>સેદરડી</v>
      </c>
      <c r="C110" s="113"/>
      <c r="D110" s="7">
        <f>_xlfn.IFERROR(VLOOKUP(C109,JM,2,0),"")</f>
      </c>
      <c r="E110" s="10">
        <f>_xlfn.IFERROR(VLOOKUP(B109,RR,2,0),"")</f>
        <v>0</v>
      </c>
      <c r="F110" s="113"/>
      <c r="G110" s="7">
        <f>_xlfn.IFERROR(VLOOKUP(F109,JM,2,0),"")</f>
      </c>
      <c r="H110" s="10">
        <f>_xlfn.IFERROR(VLOOKUP(B109,RR,3,0),"")</f>
        <v>0</v>
      </c>
      <c r="I110" s="111"/>
      <c r="J110" s="7">
        <f>_xlfn.IFERROR(VLOOKUP(I109,JM,2,0),"")</f>
      </c>
      <c r="K110" s="10">
        <f>_xlfn.IFERROR(VLOOKUP(B109,RR,4,0),"")</f>
        <v>0</v>
      </c>
      <c r="L110" s="3" t="str">
        <f t="shared" si="23"/>
        <v>અંગ્રેજી</v>
      </c>
    </row>
    <row r="111" spans="2:12" ht="18.75" customHeight="1">
      <c r="B111" s="58" t="str">
        <f t="shared" si="22"/>
        <v>ઘુઘલા</v>
      </c>
      <c r="C111" s="110"/>
      <c r="D111" s="7">
        <f>_xlfn.IFERROR(VLOOKUP(C111,JM,3,0),"")</f>
      </c>
      <c r="E111" s="13"/>
      <c r="F111" s="110"/>
      <c r="G111" s="7">
        <f>_xlfn.IFERROR(VLOOKUP(F111,JM,3,0),"")</f>
      </c>
      <c r="H111" s="8"/>
      <c r="I111" s="110"/>
      <c r="J111" s="7">
        <f>_xlfn.IFERROR(VLOOKUP(I111,JM,3,0),"")</f>
      </c>
      <c r="K111" s="8"/>
      <c r="L111" s="3"/>
    </row>
    <row r="112" spans="2:12" ht="18.75" customHeight="1">
      <c r="B112" s="38" t="str">
        <f t="shared" si="22"/>
        <v>ઘુઘલા</v>
      </c>
      <c r="C112" s="113"/>
      <c r="D112" s="7">
        <f>_xlfn.IFERROR(VLOOKUP(C111,JM,2,0),"")</f>
      </c>
      <c r="E112" s="12">
        <f>_xlfn.IFERROR(VLOOKUP(B111,RR,2,0),"")</f>
        <v>0</v>
      </c>
      <c r="F112" s="113"/>
      <c r="G112" s="7">
        <f>_xlfn.IFERROR(VLOOKUP(F111,JM,2,0),"")</f>
      </c>
      <c r="H112" s="10">
        <f>_xlfn.IFERROR(VLOOKUP(B111,RR,3,0),"")</f>
        <v>0</v>
      </c>
      <c r="I112" s="111"/>
      <c r="J112" s="7">
        <f>_xlfn.IFERROR(VLOOKUP(I111,JM,2,0),"")</f>
      </c>
      <c r="K112" s="10">
        <f>_xlfn.IFERROR(VLOOKUP(B111,RR,4,0),"")</f>
        <v>0</v>
      </c>
      <c r="L112" s="3" t="str">
        <f t="shared" si="23"/>
        <v>અંગ્રેજી</v>
      </c>
    </row>
    <row r="114" spans="3:11" ht="20.25" customHeight="1">
      <c r="C114" s="121" t="str">
        <f>C2</f>
        <v>વિષય વહેંચણી આયોજન સત્રાંત ૫રીક્ષા 2019</v>
      </c>
      <c r="D114" s="121"/>
      <c r="E114" s="121"/>
      <c r="F114" s="121"/>
      <c r="G114" s="121"/>
      <c r="H114" s="112" t="str">
        <f>H86</f>
        <v>ડરણ ૫ગાર કેન્દ્ર, તા.કડી</v>
      </c>
      <c r="I114" s="112"/>
      <c r="J114" s="112"/>
      <c r="K114" s="112"/>
    </row>
    <row r="115" spans="1:11" ht="20.25" customHeight="1">
      <c r="A115" s="37">
        <v>5</v>
      </c>
      <c r="B115" s="17" t="s">
        <v>12</v>
      </c>
      <c r="C115" s="17"/>
      <c r="D115" s="18" t="str">
        <f>DATA!P5</f>
        <v>હિન્દી</v>
      </c>
      <c r="E115" s="18"/>
      <c r="F115" s="19"/>
      <c r="G115" s="20">
        <f>DATA!P3</f>
        <v>43567</v>
      </c>
      <c r="H115" s="109" t="str">
        <f>TEXT(G115,"dddd")</f>
        <v>શુક્રવાર</v>
      </c>
      <c r="I115" s="109"/>
      <c r="J115" s="18"/>
      <c r="K115" s="18"/>
    </row>
    <row r="116" spans="2:12" ht="20.25">
      <c r="B116" s="7" t="s">
        <v>17</v>
      </c>
      <c r="C116" s="9" t="s">
        <v>15</v>
      </c>
      <c r="D116" s="3" t="s">
        <v>37</v>
      </c>
      <c r="E116" s="3" t="s">
        <v>13</v>
      </c>
      <c r="F116" s="9" t="s">
        <v>15</v>
      </c>
      <c r="G116" s="3" t="s">
        <v>38</v>
      </c>
      <c r="H116" s="3" t="s">
        <v>13</v>
      </c>
      <c r="I116" s="9" t="s">
        <v>15</v>
      </c>
      <c r="J116" s="3" t="s">
        <v>39</v>
      </c>
      <c r="K116" s="3" t="s">
        <v>13</v>
      </c>
      <c r="L116" s="7" t="s">
        <v>40</v>
      </c>
    </row>
    <row r="117" spans="2:12" ht="18.75" customHeight="1">
      <c r="B117" s="39" t="str">
        <f>B89</f>
        <v>ડરણ</v>
      </c>
      <c r="C117" s="110"/>
      <c r="D117" s="7">
        <f>_xlfn.IFERROR(VLOOKUP(C117,JM,3,0),"")</f>
      </c>
      <c r="E117" s="8"/>
      <c r="F117" s="110"/>
      <c r="G117" s="7">
        <f>_xlfn.IFERROR(VLOOKUP(F117,JM,3,0),"")</f>
      </c>
      <c r="H117" s="8"/>
      <c r="I117" s="110"/>
      <c r="J117" s="7">
        <f>_xlfn.IFERROR(VLOOKUP(I117,JM,3,0),"")</f>
      </c>
      <c r="K117" s="8"/>
      <c r="L117" s="3"/>
    </row>
    <row r="118" spans="2:12" ht="18.75" customHeight="1">
      <c r="B118" s="10" t="str">
        <f>B90</f>
        <v>ડરણ</v>
      </c>
      <c r="C118" s="113"/>
      <c r="D118" s="7">
        <f>_xlfn.IFERROR(VLOOKUP(C117,JM,2,0),"")</f>
      </c>
      <c r="E118" s="10">
        <f>_xlfn.IFERROR(VLOOKUP(B117,RR,2,0),"")</f>
        <v>10</v>
      </c>
      <c r="F118" s="113"/>
      <c r="G118" s="7">
        <f>_xlfn.IFERROR(VLOOKUP(F117,JM,2,0),"")</f>
      </c>
      <c r="H118" s="10">
        <f>_xlfn.IFERROR(VLOOKUP(B117,RR,3,0),"")</f>
        <v>15</v>
      </c>
      <c r="I118" s="111"/>
      <c r="J118" s="7">
        <f>_xlfn.IFERROR(VLOOKUP(I117,JM,2,0),"")</f>
      </c>
      <c r="K118" s="10">
        <f>_xlfn.IFERROR(VLOOKUP(B117,RR,4,0),"")</f>
        <v>20</v>
      </c>
      <c r="L118" s="3" t="str">
        <f>D115</f>
        <v>હિન્દી</v>
      </c>
    </row>
    <row r="119" spans="2:12" ht="18.75" customHeight="1">
      <c r="B119" s="39" t="str">
        <f aca="true" t="shared" si="24" ref="B119:B140">B91</f>
        <v>ખાવડ</v>
      </c>
      <c r="C119" s="110"/>
      <c r="D119" s="7">
        <f>_xlfn.IFERROR(VLOOKUP(C119,JM,3,0),"")</f>
      </c>
      <c r="E119" s="8"/>
      <c r="F119" s="110"/>
      <c r="G119" s="7">
        <f>_xlfn.IFERROR(VLOOKUP(F119,JM,3,0),"")</f>
      </c>
      <c r="H119" s="8"/>
      <c r="I119" s="110"/>
      <c r="J119" s="7">
        <f>_xlfn.IFERROR(VLOOKUP(I119,JM,3,0),"")</f>
      </c>
      <c r="K119" s="8"/>
      <c r="L119" s="7"/>
    </row>
    <row r="120" spans="2:12" ht="18.75" customHeight="1">
      <c r="B120" s="10" t="str">
        <f t="shared" si="24"/>
        <v>ખાવડ</v>
      </c>
      <c r="C120" s="113"/>
      <c r="D120" s="7">
        <f>_xlfn.IFERROR(VLOOKUP(C119,JM,2,0),"")</f>
      </c>
      <c r="E120" s="10">
        <f>_xlfn.IFERROR(VLOOKUP(B119,RR,2,0),"")</f>
        <v>5</v>
      </c>
      <c r="F120" s="113"/>
      <c r="G120" s="7">
        <f>_xlfn.IFERROR(VLOOKUP(F119,JM,2,0),"")</f>
      </c>
      <c r="H120" s="10">
        <f>_xlfn.IFERROR(VLOOKUP(B119,RR,3,0),"")</f>
        <v>7</v>
      </c>
      <c r="I120" s="111"/>
      <c r="J120" s="7">
        <f>_xlfn.IFERROR(VLOOKUP(I119,JM,2,0),"")</f>
      </c>
      <c r="K120" s="10">
        <f>_xlfn.IFERROR(VLOOKUP(B119,RR,4,0),"")</f>
        <v>9</v>
      </c>
      <c r="L120" s="3" t="str">
        <f>L118</f>
        <v>હિન્દી</v>
      </c>
    </row>
    <row r="121" spans="2:12" ht="18.75" customHeight="1">
      <c r="B121" s="58" t="str">
        <f t="shared" si="24"/>
        <v>કોલાદ</v>
      </c>
      <c r="C121" s="110"/>
      <c r="D121" s="7">
        <f>_xlfn.IFERROR(VLOOKUP(C121,JM,3,0),"")</f>
      </c>
      <c r="E121" s="8"/>
      <c r="F121" s="110"/>
      <c r="G121" s="7">
        <f>_xlfn.IFERROR(VLOOKUP(F121,JM,3,0),"")</f>
      </c>
      <c r="H121" s="8"/>
      <c r="I121" s="110"/>
      <c r="J121" s="7">
        <f>_xlfn.IFERROR(VLOOKUP(I121,JM,3,0),"")</f>
      </c>
      <c r="K121" s="8"/>
      <c r="L121" s="3"/>
    </row>
    <row r="122" spans="2:12" ht="18.75" customHeight="1">
      <c r="B122" s="10" t="str">
        <f t="shared" si="24"/>
        <v>કોલાદ</v>
      </c>
      <c r="C122" s="113"/>
      <c r="D122" s="7">
        <f>_xlfn.IFERROR(VLOOKUP(C121,JM,2,0),"")</f>
      </c>
      <c r="E122" s="10">
        <f>_xlfn.IFERROR(VLOOKUP(B121,RR,2,0),"")</f>
        <v>0</v>
      </c>
      <c r="F122" s="113"/>
      <c r="G122" s="7">
        <f>_xlfn.IFERROR(VLOOKUP(F121,JM,2,0),"")</f>
      </c>
      <c r="H122" s="10">
        <f>_xlfn.IFERROR(VLOOKUP(B121,RR,3,0),"")</f>
        <v>0</v>
      </c>
      <c r="I122" s="111"/>
      <c r="J122" s="7">
        <f>_xlfn.IFERROR(VLOOKUP(I121,JM,2,0),"")</f>
      </c>
      <c r="K122" s="10">
        <f>_xlfn.IFERROR(VLOOKUP(B121,RR,4,0),"")</f>
        <v>0</v>
      </c>
      <c r="L122" s="3" t="str">
        <f aca="true" t="shared" si="25" ref="L122:L140">L120</f>
        <v>હિન્દી</v>
      </c>
    </row>
    <row r="123" spans="2:12" ht="18.75" customHeight="1">
      <c r="B123" s="58" t="str">
        <f t="shared" si="24"/>
        <v>નાડોલિયા</v>
      </c>
      <c r="C123" s="110"/>
      <c r="D123" s="7">
        <f>_xlfn.IFERROR(VLOOKUP(C123,JM,3,0),"")</f>
      </c>
      <c r="E123" s="8"/>
      <c r="F123" s="110"/>
      <c r="G123" s="7">
        <f>_xlfn.IFERROR(VLOOKUP(F123,JM,3,0),"")</f>
      </c>
      <c r="H123" s="8"/>
      <c r="I123" s="110"/>
      <c r="J123" s="7">
        <f>_xlfn.IFERROR(VLOOKUP(I123,JM,3,0),"")</f>
      </c>
      <c r="K123" s="8"/>
      <c r="L123" s="3"/>
    </row>
    <row r="124" spans="2:12" ht="18.75" customHeight="1">
      <c r="B124" s="10" t="str">
        <f t="shared" si="24"/>
        <v>નાડોલિયા</v>
      </c>
      <c r="C124" s="113"/>
      <c r="D124" s="7">
        <f>_xlfn.IFERROR(VLOOKUP(C123,JM,2,0),"")</f>
      </c>
      <c r="E124" s="10">
        <f>_xlfn.IFERROR(VLOOKUP(B123,RR,2,0),"")</f>
        <v>0</v>
      </c>
      <c r="F124" s="113"/>
      <c r="G124" s="7">
        <f>_xlfn.IFERROR(VLOOKUP(F123,JM,2,0),"")</f>
      </c>
      <c r="H124" s="10">
        <f>_xlfn.IFERROR(VLOOKUP(B123,RR,3,0),"")</f>
        <v>0</v>
      </c>
      <c r="I124" s="111"/>
      <c r="J124" s="7">
        <f>_xlfn.IFERROR(VLOOKUP(I123,JM,2,0),"")</f>
      </c>
      <c r="K124" s="10">
        <f>_xlfn.IFERROR(VLOOKUP(B123,RR,4,0),"")</f>
        <v>0</v>
      </c>
      <c r="L124" s="3" t="str">
        <f t="shared" si="25"/>
        <v>હિન્દી</v>
      </c>
    </row>
    <row r="125" spans="2:12" ht="18.75" customHeight="1">
      <c r="B125" s="58" t="str">
        <f t="shared" si="24"/>
        <v>સોનવડ</v>
      </c>
      <c r="C125" s="110"/>
      <c r="D125" s="7">
        <f>_xlfn.IFERROR(VLOOKUP(C125,JM,3,0),"")</f>
      </c>
      <c r="E125" s="8"/>
      <c r="F125" s="110"/>
      <c r="G125" s="7">
        <f>_xlfn.IFERROR(VLOOKUP(F125,JM,3,0),"")</f>
      </c>
      <c r="H125" s="8"/>
      <c r="I125" s="110"/>
      <c r="J125" s="7">
        <f>_xlfn.IFERROR(VLOOKUP(I125,JM,3,0),"")</f>
      </c>
      <c r="K125" s="8"/>
      <c r="L125" s="3"/>
    </row>
    <row r="126" spans="2:12" ht="18.75" customHeight="1">
      <c r="B126" s="10" t="str">
        <f t="shared" si="24"/>
        <v>સોનવડ</v>
      </c>
      <c r="C126" s="113"/>
      <c r="D126" s="7">
        <f>_xlfn.IFERROR(VLOOKUP(C125,JM,2,0),"")</f>
      </c>
      <c r="E126" s="10">
        <f>_xlfn.IFERROR(VLOOKUP(B125,RR,2,0),"")</f>
        <v>0</v>
      </c>
      <c r="F126" s="113"/>
      <c r="G126" s="7">
        <f>_xlfn.IFERROR(VLOOKUP(F125,JM,2,0),"")</f>
      </c>
      <c r="H126" s="10">
        <f>_xlfn.IFERROR(VLOOKUP(B125,RR,3,0),"")</f>
        <v>0</v>
      </c>
      <c r="I126" s="111"/>
      <c r="J126" s="7">
        <f>_xlfn.IFERROR(VLOOKUP(I125,JM,2,0),"")</f>
      </c>
      <c r="K126" s="10">
        <f>_xlfn.IFERROR(VLOOKUP(B125,RR,4,0),"")</f>
        <v>0</v>
      </c>
      <c r="L126" s="3" t="str">
        <f t="shared" si="25"/>
        <v>હિન્દી</v>
      </c>
    </row>
    <row r="127" spans="2:12" ht="18.75" customHeight="1">
      <c r="B127" s="58" t="str">
        <f t="shared" si="24"/>
        <v>મણિપુર</v>
      </c>
      <c r="C127" s="110"/>
      <c r="D127" s="7">
        <f>_xlfn.IFERROR(VLOOKUP(C127,JM,3,0),"")</f>
      </c>
      <c r="E127" s="8"/>
      <c r="F127" s="110"/>
      <c r="G127" s="7">
        <f>_xlfn.IFERROR(VLOOKUP(F127,JM,3,0),"")</f>
      </c>
      <c r="H127" s="8"/>
      <c r="I127" s="110"/>
      <c r="J127" s="7">
        <f>_xlfn.IFERROR(VLOOKUP(I127,JM,3,0),"")</f>
      </c>
      <c r="K127" s="8"/>
      <c r="L127" s="3"/>
    </row>
    <row r="128" spans="2:12" ht="18.75" customHeight="1">
      <c r="B128" s="10" t="str">
        <f t="shared" si="24"/>
        <v>મણિપુર</v>
      </c>
      <c r="C128" s="113"/>
      <c r="D128" s="7">
        <f>_xlfn.IFERROR(VLOOKUP(C127,JM,2,0),"")</f>
      </c>
      <c r="E128" s="10">
        <f>_xlfn.IFERROR(VLOOKUP(B127,RR,2,0),"")</f>
        <v>0</v>
      </c>
      <c r="F128" s="113"/>
      <c r="G128" s="7">
        <f>_xlfn.IFERROR(VLOOKUP(F127,JM,2,0),"")</f>
      </c>
      <c r="H128" s="10">
        <f>_xlfn.IFERROR(VLOOKUP(B127,RR,3,0),"")</f>
        <v>0</v>
      </c>
      <c r="I128" s="111"/>
      <c r="J128" s="7">
        <f>_xlfn.IFERROR(VLOOKUP(I127,JM,2,0),"")</f>
      </c>
      <c r="K128" s="10">
        <f>_xlfn.IFERROR(VLOOKUP(B127,RR,4,0),"")</f>
        <v>0</v>
      </c>
      <c r="L128" s="3" t="str">
        <f t="shared" si="25"/>
        <v>હિન્દી</v>
      </c>
    </row>
    <row r="129" spans="2:12" ht="18.75" customHeight="1">
      <c r="B129" s="58" t="str">
        <f t="shared" si="24"/>
        <v>ડરણમોરવા</v>
      </c>
      <c r="C129" s="110"/>
      <c r="D129" s="7">
        <f>_xlfn.IFERROR(VLOOKUP(C129,JM,3,0),"")</f>
      </c>
      <c r="E129" s="8"/>
      <c r="F129" s="110"/>
      <c r="G129" s="7">
        <f>_xlfn.IFERROR(VLOOKUP(F129,JM,3,0),"")</f>
      </c>
      <c r="H129" s="8"/>
      <c r="I129" s="110"/>
      <c r="J129" s="7">
        <f>_xlfn.IFERROR(VLOOKUP(I129,JM,3,0),"")</f>
      </c>
      <c r="K129" s="8"/>
      <c r="L129" s="3"/>
    </row>
    <row r="130" spans="2:12" ht="18.75" customHeight="1">
      <c r="B130" s="10" t="str">
        <f t="shared" si="24"/>
        <v>ડરણમોરવા</v>
      </c>
      <c r="C130" s="113"/>
      <c r="D130" s="7">
        <f>_xlfn.IFERROR(VLOOKUP(C129,JM,2,0),"")</f>
      </c>
      <c r="E130" s="10">
        <f>_xlfn.IFERROR(VLOOKUP(B129,RR,2,0),"")</f>
        <v>0</v>
      </c>
      <c r="F130" s="113"/>
      <c r="G130" s="7">
        <f>_xlfn.IFERROR(VLOOKUP(F129,JM,2,0),"")</f>
      </c>
      <c r="H130" s="10">
        <f>_xlfn.IFERROR(VLOOKUP(B129,RR,3,0),"")</f>
        <v>0</v>
      </c>
      <c r="I130" s="111"/>
      <c r="J130" s="7">
        <f>_xlfn.IFERROR(VLOOKUP(I129,JM,2,0),"")</f>
      </c>
      <c r="K130" s="10">
        <f>_xlfn.IFERROR(VLOOKUP(B129,RR,4,0),"")</f>
        <v>0</v>
      </c>
      <c r="L130" s="3" t="str">
        <f t="shared" si="25"/>
        <v>હિન્દી</v>
      </c>
    </row>
    <row r="131" spans="2:12" ht="18.75" customHeight="1">
      <c r="B131" s="58" t="str">
        <f t="shared" si="24"/>
        <v>રોઝાપુરી</v>
      </c>
      <c r="C131" s="110"/>
      <c r="D131" s="7">
        <f>_xlfn.IFERROR(VLOOKUP(C131,JM,3,0),"")</f>
      </c>
      <c r="E131" s="8"/>
      <c r="F131" s="110"/>
      <c r="G131" s="7">
        <f>_xlfn.IFERROR(VLOOKUP(F131,JM,3,0),"")</f>
      </c>
      <c r="H131" s="8"/>
      <c r="I131" s="110"/>
      <c r="J131" s="7">
        <f>_xlfn.IFERROR(VLOOKUP(I131,JM,3,0),"")</f>
      </c>
      <c r="K131" s="8"/>
      <c r="L131" s="3"/>
    </row>
    <row r="132" spans="2:12" ht="18.75" customHeight="1">
      <c r="B132" s="10" t="str">
        <f t="shared" si="24"/>
        <v>રોઝાપુરી</v>
      </c>
      <c r="C132" s="113"/>
      <c r="D132" s="7">
        <f>_xlfn.IFERROR(VLOOKUP(C131,JM,2,0),"")</f>
      </c>
      <c r="E132" s="10">
        <f>_xlfn.IFERROR(VLOOKUP(B131,RR,2,0),"")</f>
        <v>0</v>
      </c>
      <c r="F132" s="113"/>
      <c r="G132" s="7">
        <f>_xlfn.IFERROR(VLOOKUP(F131,JM,2,0),"")</f>
      </c>
      <c r="H132" s="10">
        <f>_xlfn.IFERROR(VLOOKUP(B131,RR,3,0),"")</f>
        <v>0</v>
      </c>
      <c r="I132" s="111"/>
      <c r="J132" s="7">
        <f>_xlfn.IFERROR(VLOOKUP(I131,JM,2,0),"")</f>
      </c>
      <c r="K132" s="10">
        <f>_xlfn.IFERROR(VLOOKUP(B131,RR,4,0),"")</f>
        <v>0</v>
      </c>
      <c r="L132" s="3" t="str">
        <f t="shared" si="25"/>
        <v>હિન્દી</v>
      </c>
    </row>
    <row r="133" spans="2:12" ht="18.75" customHeight="1">
      <c r="B133" s="58" t="str">
        <f t="shared" si="24"/>
        <v>લક્ષ્મણપુરા</v>
      </c>
      <c r="C133" s="110"/>
      <c r="D133" s="7">
        <f>_xlfn.IFERROR(VLOOKUP(C133,JM,3,0),"")</f>
      </c>
      <c r="E133" s="8"/>
      <c r="F133" s="110"/>
      <c r="G133" s="7">
        <f>_xlfn.IFERROR(VLOOKUP(F133,JM,3,0),"")</f>
      </c>
      <c r="H133" s="8"/>
      <c r="I133" s="110"/>
      <c r="J133" s="7">
        <f>_xlfn.IFERROR(VLOOKUP(I133,JM,3,0),"")</f>
      </c>
      <c r="K133" s="8"/>
      <c r="L133" s="3"/>
    </row>
    <row r="134" spans="2:12" ht="18.75" customHeight="1">
      <c r="B134" s="10" t="str">
        <f t="shared" si="24"/>
        <v>લક્ષ્મણપુરા</v>
      </c>
      <c r="C134" s="113"/>
      <c r="D134" s="7">
        <f>_xlfn.IFERROR(VLOOKUP(C133,JM,2,0),"")</f>
      </c>
      <c r="E134" s="10">
        <f>_xlfn.IFERROR(VLOOKUP(B133,RR,2,0),"")</f>
        <v>0</v>
      </c>
      <c r="F134" s="113"/>
      <c r="G134" s="7">
        <f>_xlfn.IFERROR(VLOOKUP(F133,JM,2,0),"")</f>
      </c>
      <c r="H134" s="10">
        <f>_xlfn.IFERROR(VLOOKUP(B133,RR,3,0),"")</f>
        <v>0</v>
      </c>
      <c r="I134" s="111"/>
      <c r="J134" s="7">
        <f>_xlfn.IFERROR(VLOOKUP(I133,JM,2,0),"")</f>
      </c>
      <c r="K134" s="10">
        <f>_xlfn.IFERROR(VLOOKUP(B133,RR,4,0),"")</f>
        <v>0</v>
      </c>
      <c r="L134" s="3" t="str">
        <f t="shared" si="25"/>
        <v>હિન્દી</v>
      </c>
    </row>
    <row r="135" spans="2:12" ht="18.75" customHeight="1">
      <c r="B135" s="58" t="str">
        <f t="shared" si="24"/>
        <v>લ્હોર</v>
      </c>
      <c r="C135" s="110"/>
      <c r="D135" s="7">
        <f>_xlfn.IFERROR(VLOOKUP(C135,JM,3,0),"")</f>
      </c>
      <c r="E135" s="8"/>
      <c r="F135" s="110"/>
      <c r="G135" s="7">
        <f>_xlfn.IFERROR(VLOOKUP(F135,JM,3,0),"")</f>
      </c>
      <c r="H135" s="8"/>
      <c r="I135" s="110"/>
      <c r="J135" s="7">
        <f>_xlfn.IFERROR(VLOOKUP(I135,JM,3,0),"")</f>
      </c>
      <c r="K135" s="8"/>
      <c r="L135" s="3"/>
    </row>
    <row r="136" spans="2:12" ht="18.75" customHeight="1">
      <c r="B136" s="10" t="str">
        <f t="shared" si="24"/>
        <v>લ્હોર</v>
      </c>
      <c r="C136" s="113"/>
      <c r="D136" s="7">
        <f>_xlfn.IFERROR(VLOOKUP(C135,JM,2,0),"")</f>
      </c>
      <c r="E136" s="10">
        <f>_xlfn.IFERROR(VLOOKUP(B135,RR,2,0),"")</f>
        <v>0</v>
      </c>
      <c r="F136" s="113"/>
      <c r="G136" s="7">
        <f>_xlfn.IFERROR(VLOOKUP(F135,JM,2,0),"")</f>
      </c>
      <c r="H136" s="10">
        <f>_xlfn.IFERROR(VLOOKUP(B135,RR,3,0),"")</f>
        <v>0</v>
      </c>
      <c r="I136" s="111"/>
      <c r="J136" s="7">
        <f>_xlfn.IFERROR(VLOOKUP(I135,JM,2,0),"")</f>
      </c>
      <c r="K136" s="10">
        <f>_xlfn.IFERROR(VLOOKUP(B135,RR,4,0),"")</f>
        <v>0</v>
      </c>
      <c r="L136" s="3" t="str">
        <f t="shared" si="25"/>
        <v>હિન્દી</v>
      </c>
    </row>
    <row r="137" spans="2:12" ht="18.75" customHeight="1">
      <c r="B137" s="58" t="str">
        <f t="shared" si="24"/>
        <v>સેદરડી</v>
      </c>
      <c r="C137" s="110"/>
      <c r="D137" s="7">
        <f>_xlfn.IFERROR(VLOOKUP(C137,JM,3,0),"")</f>
      </c>
      <c r="E137" s="8"/>
      <c r="F137" s="110"/>
      <c r="G137" s="7">
        <f>_xlfn.IFERROR(VLOOKUP(F137,JM,3,0),"")</f>
      </c>
      <c r="H137" s="8"/>
      <c r="I137" s="110"/>
      <c r="J137" s="7">
        <f>_xlfn.IFERROR(VLOOKUP(I137,JM,3,0),"")</f>
      </c>
      <c r="K137" s="8"/>
      <c r="L137" s="3"/>
    </row>
    <row r="138" spans="2:12" ht="18.75" customHeight="1">
      <c r="B138" s="10" t="str">
        <f t="shared" si="24"/>
        <v>સેદરડી</v>
      </c>
      <c r="C138" s="113"/>
      <c r="D138" s="7">
        <f>_xlfn.IFERROR(VLOOKUP(C137,JM,2,0),"")</f>
      </c>
      <c r="E138" s="10">
        <f>_xlfn.IFERROR(VLOOKUP(B137,RR,2,0),"")</f>
        <v>0</v>
      </c>
      <c r="F138" s="113"/>
      <c r="G138" s="7">
        <f>_xlfn.IFERROR(VLOOKUP(F137,JM,2,0),"")</f>
      </c>
      <c r="H138" s="10">
        <f>_xlfn.IFERROR(VLOOKUP(B137,RR,3,0),"")</f>
        <v>0</v>
      </c>
      <c r="I138" s="111"/>
      <c r="J138" s="7">
        <f>_xlfn.IFERROR(VLOOKUP(I137,JM,2,0),"")</f>
      </c>
      <c r="K138" s="10">
        <f>_xlfn.IFERROR(VLOOKUP(B137,RR,4,0),"")</f>
        <v>0</v>
      </c>
      <c r="L138" s="3" t="str">
        <f t="shared" si="25"/>
        <v>હિન્દી</v>
      </c>
    </row>
    <row r="139" spans="2:12" ht="18.75" customHeight="1">
      <c r="B139" s="58" t="str">
        <f t="shared" si="24"/>
        <v>ઘુઘલા</v>
      </c>
      <c r="C139" s="110"/>
      <c r="D139" s="7">
        <f>_xlfn.IFERROR(VLOOKUP(C139,JM,3,0),"")</f>
      </c>
      <c r="E139" s="13"/>
      <c r="F139" s="110"/>
      <c r="G139" s="7">
        <f>_xlfn.IFERROR(VLOOKUP(F139,JM,3,0),"")</f>
      </c>
      <c r="H139" s="8"/>
      <c r="I139" s="110"/>
      <c r="J139" s="7">
        <f>_xlfn.IFERROR(VLOOKUP(I139,JM,3,0),"")</f>
      </c>
      <c r="K139" s="8"/>
      <c r="L139" s="3"/>
    </row>
    <row r="140" spans="2:12" ht="18.75" customHeight="1">
      <c r="B140" s="10" t="str">
        <f t="shared" si="24"/>
        <v>ઘુઘલા</v>
      </c>
      <c r="C140" s="113"/>
      <c r="D140" s="7">
        <f>_xlfn.IFERROR(VLOOKUP(C139,JM,2,0),"")</f>
      </c>
      <c r="E140" s="12">
        <f>_xlfn.IFERROR(VLOOKUP(B139,RR,2,0),"")</f>
        <v>0</v>
      </c>
      <c r="F140" s="113"/>
      <c r="G140" s="7">
        <f>_xlfn.IFERROR(VLOOKUP(F139,JM,2,0),"")</f>
      </c>
      <c r="H140" s="10">
        <f>_xlfn.IFERROR(VLOOKUP(B139,RR,3,0),"")</f>
        <v>0</v>
      </c>
      <c r="I140" s="111"/>
      <c r="J140" s="7">
        <f>_xlfn.IFERROR(VLOOKUP(I139,JM,2,0),"")</f>
      </c>
      <c r="K140" s="10">
        <f>_xlfn.IFERROR(VLOOKUP(B139,RR,4,0),"")</f>
        <v>0</v>
      </c>
      <c r="L140" s="3" t="str">
        <f t="shared" si="25"/>
        <v>હિન્દી</v>
      </c>
    </row>
    <row r="142" spans="3:11" ht="20.25" customHeight="1">
      <c r="C142" s="121" t="str">
        <f>C2</f>
        <v>વિષય વહેંચણી આયોજન સત્રાંત ૫રીક્ષા 2019</v>
      </c>
      <c r="D142" s="121"/>
      <c r="E142" s="121"/>
      <c r="F142" s="121"/>
      <c r="G142" s="121"/>
      <c r="H142" s="112" t="str">
        <f>H114</f>
        <v>ડરણ ૫ગાર કેન્દ્ર, તા.કડી</v>
      </c>
      <c r="I142" s="112"/>
      <c r="J142" s="112"/>
      <c r="K142" s="112"/>
    </row>
    <row r="143" spans="1:11" ht="20.25" customHeight="1">
      <c r="A143" s="37">
        <v>6</v>
      </c>
      <c r="B143" s="17" t="s">
        <v>12</v>
      </c>
      <c r="C143" s="17"/>
      <c r="D143" s="18" t="str">
        <f>DATA!Q5</f>
        <v>સંસ્કૃત</v>
      </c>
      <c r="E143" s="18"/>
      <c r="F143" s="19"/>
      <c r="G143" s="20">
        <f>DATA!Q3</f>
        <v>43568</v>
      </c>
      <c r="H143" s="109" t="str">
        <f>TEXT(G143,"dddd")</f>
        <v>શનિવાર</v>
      </c>
      <c r="I143" s="109"/>
      <c r="J143" s="18"/>
      <c r="K143" s="18"/>
    </row>
    <row r="144" spans="2:12" ht="20.25">
      <c r="B144" s="7" t="s">
        <v>17</v>
      </c>
      <c r="C144" s="9" t="s">
        <v>15</v>
      </c>
      <c r="D144" s="3" t="s">
        <v>37</v>
      </c>
      <c r="E144" s="3" t="s">
        <v>13</v>
      </c>
      <c r="F144" s="9" t="s">
        <v>15</v>
      </c>
      <c r="G144" s="3" t="s">
        <v>38</v>
      </c>
      <c r="H144" s="3" t="s">
        <v>13</v>
      </c>
      <c r="I144" s="9" t="s">
        <v>15</v>
      </c>
      <c r="J144" s="3" t="s">
        <v>39</v>
      </c>
      <c r="K144" s="3" t="s">
        <v>13</v>
      </c>
      <c r="L144" s="7" t="s">
        <v>40</v>
      </c>
    </row>
    <row r="145" spans="2:12" ht="18.75" customHeight="1">
      <c r="B145" s="39" t="str">
        <f>B117</f>
        <v>ડરણ</v>
      </c>
      <c r="C145" s="110"/>
      <c r="D145" s="7">
        <f>_xlfn.IFERROR(VLOOKUP(C145,JM,3,0),"")</f>
      </c>
      <c r="E145" s="8"/>
      <c r="F145" s="110"/>
      <c r="G145" s="7">
        <f>_xlfn.IFERROR(VLOOKUP(F145,JM,3,0),"")</f>
      </c>
      <c r="H145" s="8"/>
      <c r="I145" s="110"/>
      <c r="J145" s="7">
        <f>_xlfn.IFERROR(VLOOKUP(I145,JM,3,0),"")</f>
      </c>
      <c r="K145" s="8"/>
      <c r="L145" s="3"/>
    </row>
    <row r="146" spans="2:12" ht="18.75" customHeight="1">
      <c r="B146" s="10" t="str">
        <f>B118</f>
        <v>ડરણ</v>
      </c>
      <c r="C146" s="113"/>
      <c r="D146" s="7">
        <f>_xlfn.IFERROR(VLOOKUP(C145,JM,2,0),"")</f>
      </c>
      <c r="E146" s="10">
        <f>_xlfn.IFERROR(VLOOKUP(B145,RR,2,0),"")</f>
        <v>10</v>
      </c>
      <c r="F146" s="113"/>
      <c r="G146" s="7">
        <f>_xlfn.IFERROR(VLOOKUP(F145,JM,2,0),"")</f>
      </c>
      <c r="H146" s="10">
        <f>_xlfn.IFERROR(VLOOKUP(B145,RR,3,0),"")</f>
        <v>15</v>
      </c>
      <c r="I146" s="111"/>
      <c r="J146" s="7">
        <f>_xlfn.IFERROR(VLOOKUP(I145,JM,2,0),"")</f>
      </c>
      <c r="K146" s="10">
        <f>_xlfn.IFERROR(VLOOKUP(B145,RR,4,0),"")</f>
        <v>20</v>
      </c>
      <c r="L146" s="3" t="str">
        <f>D143</f>
        <v>સંસ્કૃત</v>
      </c>
    </row>
    <row r="147" spans="2:12" ht="18.75" customHeight="1">
      <c r="B147" s="39" t="str">
        <f aca="true" t="shared" si="26" ref="B147:B168">B119</f>
        <v>ખાવડ</v>
      </c>
      <c r="C147" s="110"/>
      <c r="D147" s="7">
        <f>_xlfn.IFERROR(VLOOKUP(C147,JM,3,0),"")</f>
      </c>
      <c r="E147" s="8"/>
      <c r="F147" s="110"/>
      <c r="G147" s="7">
        <f>_xlfn.IFERROR(VLOOKUP(F147,JM,3,0),"")</f>
      </c>
      <c r="H147" s="8"/>
      <c r="I147" s="110"/>
      <c r="J147" s="7">
        <f>_xlfn.IFERROR(VLOOKUP(I147,JM,3,0),"")</f>
      </c>
      <c r="K147" s="8"/>
      <c r="L147" s="7"/>
    </row>
    <row r="148" spans="2:12" ht="18.75" customHeight="1">
      <c r="B148" s="10" t="str">
        <f t="shared" si="26"/>
        <v>ખાવડ</v>
      </c>
      <c r="C148" s="113"/>
      <c r="D148" s="7">
        <f>_xlfn.IFERROR(VLOOKUP(C147,JM,2,0),"")</f>
      </c>
      <c r="E148" s="10">
        <f>_xlfn.IFERROR(VLOOKUP(B147,RR,2,0),"")</f>
        <v>5</v>
      </c>
      <c r="F148" s="113"/>
      <c r="G148" s="7">
        <f>_xlfn.IFERROR(VLOOKUP(F147,JM,2,0),"")</f>
      </c>
      <c r="H148" s="10">
        <f>_xlfn.IFERROR(VLOOKUP(B147,RR,3,0),"")</f>
        <v>7</v>
      </c>
      <c r="I148" s="111"/>
      <c r="J148" s="7">
        <f>_xlfn.IFERROR(VLOOKUP(I147,JM,2,0),"")</f>
      </c>
      <c r="K148" s="10">
        <f>_xlfn.IFERROR(VLOOKUP(B147,RR,4,0),"")</f>
        <v>9</v>
      </c>
      <c r="L148" s="3" t="str">
        <f>L146</f>
        <v>સંસ્કૃત</v>
      </c>
    </row>
    <row r="149" spans="2:12" ht="18.75" customHeight="1">
      <c r="B149" s="58" t="str">
        <f t="shared" si="26"/>
        <v>કોલાદ</v>
      </c>
      <c r="C149" s="110"/>
      <c r="D149" s="7">
        <f>_xlfn.IFERROR(VLOOKUP(C149,JM,3,0),"")</f>
      </c>
      <c r="E149" s="8"/>
      <c r="F149" s="110"/>
      <c r="G149" s="7">
        <f>_xlfn.IFERROR(VLOOKUP(F149,JM,3,0),"")</f>
      </c>
      <c r="H149" s="8"/>
      <c r="I149" s="110"/>
      <c r="J149" s="7">
        <f>_xlfn.IFERROR(VLOOKUP(I149,JM,3,0),"")</f>
      </c>
      <c r="K149" s="8"/>
      <c r="L149" s="3"/>
    </row>
    <row r="150" spans="2:12" ht="18.75" customHeight="1">
      <c r="B150" s="10" t="str">
        <f t="shared" si="26"/>
        <v>કોલાદ</v>
      </c>
      <c r="C150" s="113"/>
      <c r="D150" s="7">
        <f>_xlfn.IFERROR(VLOOKUP(C149,JM,2,0),"")</f>
      </c>
      <c r="E150" s="10">
        <f>_xlfn.IFERROR(VLOOKUP(B149,RR,2,0),"")</f>
        <v>0</v>
      </c>
      <c r="F150" s="113"/>
      <c r="G150" s="7">
        <f>_xlfn.IFERROR(VLOOKUP(F149,JM,2,0),"")</f>
      </c>
      <c r="H150" s="10">
        <f>_xlfn.IFERROR(VLOOKUP(B149,RR,3,0),"")</f>
        <v>0</v>
      </c>
      <c r="I150" s="111"/>
      <c r="J150" s="7">
        <f>_xlfn.IFERROR(VLOOKUP(I149,JM,2,0),"")</f>
      </c>
      <c r="K150" s="10">
        <f>_xlfn.IFERROR(VLOOKUP(B149,RR,4,0),"")</f>
        <v>0</v>
      </c>
      <c r="L150" s="3" t="str">
        <f aca="true" t="shared" si="27" ref="L150:L168">L148</f>
        <v>સંસ્કૃત</v>
      </c>
    </row>
    <row r="151" spans="2:12" ht="18.75" customHeight="1">
      <c r="B151" s="58" t="str">
        <f t="shared" si="26"/>
        <v>નાડોલિયા</v>
      </c>
      <c r="C151" s="110"/>
      <c r="D151" s="7">
        <f>_xlfn.IFERROR(VLOOKUP(C151,JM,3,0),"")</f>
      </c>
      <c r="E151" s="8"/>
      <c r="F151" s="110"/>
      <c r="G151" s="7">
        <f>_xlfn.IFERROR(VLOOKUP(F151,JM,3,0),"")</f>
      </c>
      <c r="H151" s="8"/>
      <c r="I151" s="110"/>
      <c r="J151" s="7">
        <f>_xlfn.IFERROR(VLOOKUP(I151,JM,3,0),"")</f>
      </c>
      <c r="K151" s="8"/>
      <c r="L151" s="3"/>
    </row>
    <row r="152" spans="2:12" ht="18.75" customHeight="1">
      <c r="B152" s="10" t="str">
        <f t="shared" si="26"/>
        <v>નાડોલિયા</v>
      </c>
      <c r="C152" s="113"/>
      <c r="D152" s="7">
        <f>_xlfn.IFERROR(VLOOKUP(C151,JM,2,0),"")</f>
      </c>
      <c r="E152" s="10">
        <f>_xlfn.IFERROR(VLOOKUP(B151,RR,2,0),"")</f>
        <v>0</v>
      </c>
      <c r="F152" s="113"/>
      <c r="G152" s="7">
        <f>_xlfn.IFERROR(VLOOKUP(F151,JM,2,0),"")</f>
      </c>
      <c r="H152" s="10">
        <f>_xlfn.IFERROR(VLOOKUP(B151,RR,3,0),"")</f>
        <v>0</v>
      </c>
      <c r="I152" s="111"/>
      <c r="J152" s="7">
        <f>_xlfn.IFERROR(VLOOKUP(I151,JM,2,0),"")</f>
      </c>
      <c r="K152" s="10">
        <f>_xlfn.IFERROR(VLOOKUP(B151,RR,4,0),"")</f>
        <v>0</v>
      </c>
      <c r="L152" s="3" t="str">
        <f t="shared" si="27"/>
        <v>સંસ્કૃત</v>
      </c>
    </row>
    <row r="153" spans="2:12" ht="18.75" customHeight="1">
      <c r="B153" s="58" t="str">
        <f t="shared" si="26"/>
        <v>સોનવડ</v>
      </c>
      <c r="C153" s="110"/>
      <c r="D153" s="7">
        <f>_xlfn.IFERROR(VLOOKUP(C153,JM,3,0),"")</f>
      </c>
      <c r="E153" s="8"/>
      <c r="F153" s="110"/>
      <c r="G153" s="7">
        <f>_xlfn.IFERROR(VLOOKUP(F153,JM,3,0),"")</f>
      </c>
      <c r="H153" s="8"/>
      <c r="I153" s="110"/>
      <c r="J153" s="7">
        <f>_xlfn.IFERROR(VLOOKUP(I153,JM,3,0),"")</f>
      </c>
      <c r="K153" s="8"/>
      <c r="L153" s="3"/>
    </row>
    <row r="154" spans="2:12" ht="18.75" customHeight="1">
      <c r="B154" s="10" t="str">
        <f t="shared" si="26"/>
        <v>સોનવડ</v>
      </c>
      <c r="C154" s="113"/>
      <c r="D154" s="7">
        <f>_xlfn.IFERROR(VLOOKUP(C153,JM,2,0),"")</f>
      </c>
      <c r="E154" s="10">
        <f>_xlfn.IFERROR(VLOOKUP(B153,RR,2,0),"")</f>
        <v>0</v>
      </c>
      <c r="F154" s="113"/>
      <c r="G154" s="7">
        <f>_xlfn.IFERROR(VLOOKUP(F153,JM,2,0),"")</f>
      </c>
      <c r="H154" s="10">
        <f>_xlfn.IFERROR(VLOOKUP(B153,RR,3,0),"")</f>
        <v>0</v>
      </c>
      <c r="I154" s="111"/>
      <c r="J154" s="7">
        <f>_xlfn.IFERROR(VLOOKUP(I153,JM,2,0),"")</f>
      </c>
      <c r="K154" s="10">
        <f>_xlfn.IFERROR(VLOOKUP(B153,RR,4,0),"")</f>
        <v>0</v>
      </c>
      <c r="L154" s="3" t="str">
        <f t="shared" si="27"/>
        <v>સંસ્કૃત</v>
      </c>
    </row>
    <row r="155" spans="2:12" ht="18.75" customHeight="1">
      <c r="B155" s="58" t="str">
        <f t="shared" si="26"/>
        <v>મણિપુર</v>
      </c>
      <c r="C155" s="110"/>
      <c r="D155" s="7">
        <f>_xlfn.IFERROR(VLOOKUP(C155,JM,3,0),"")</f>
      </c>
      <c r="E155" s="8"/>
      <c r="F155" s="110"/>
      <c r="G155" s="7">
        <f>_xlfn.IFERROR(VLOOKUP(F155,JM,3,0),"")</f>
      </c>
      <c r="H155" s="8"/>
      <c r="I155" s="110"/>
      <c r="J155" s="7">
        <f>_xlfn.IFERROR(VLOOKUP(I155,JM,3,0),"")</f>
      </c>
      <c r="K155" s="8"/>
      <c r="L155" s="3"/>
    </row>
    <row r="156" spans="2:12" ht="18.75" customHeight="1">
      <c r="B156" s="10" t="str">
        <f t="shared" si="26"/>
        <v>મણિપુર</v>
      </c>
      <c r="C156" s="113"/>
      <c r="D156" s="7">
        <f>_xlfn.IFERROR(VLOOKUP(C155,JM,2,0),"")</f>
      </c>
      <c r="E156" s="10">
        <f>_xlfn.IFERROR(VLOOKUP(B155,RR,2,0),"")</f>
        <v>0</v>
      </c>
      <c r="F156" s="113"/>
      <c r="G156" s="7">
        <f>_xlfn.IFERROR(VLOOKUP(F155,JM,2,0),"")</f>
      </c>
      <c r="H156" s="10">
        <f>_xlfn.IFERROR(VLOOKUP(B155,RR,3,0),"")</f>
        <v>0</v>
      </c>
      <c r="I156" s="111"/>
      <c r="J156" s="7">
        <f>_xlfn.IFERROR(VLOOKUP(I155,JM,2,0),"")</f>
      </c>
      <c r="K156" s="10">
        <f>_xlfn.IFERROR(VLOOKUP(B155,RR,4,0),"")</f>
        <v>0</v>
      </c>
      <c r="L156" s="3" t="str">
        <f t="shared" si="27"/>
        <v>સંસ્કૃત</v>
      </c>
    </row>
    <row r="157" spans="2:12" ht="18.75" customHeight="1">
      <c r="B157" s="58" t="str">
        <f t="shared" si="26"/>
        <v>ડરણમોરવા</v>
      </c>
      <c r="C157" s="110"/>
      <c r="D157" s="7">
        <f>_xlfn.IFERROR(VLOOKUP(C157,JM,3,0),"")</f>
      </c>
      <c r="E157" s="8"/>
      <c r="F157" s="110"/>
      <c r="G157" s="7">
        <f>_xlfn.IFERROR(VLOOKUP(F157,JM,3,0),"")</f>
      </c>
      <c r="H157" s="8"/>
      <c r="I157" s="110"/>
      <c r="J157" s="7">
        <f>_xlfn.IFERROR(VLOOKUP(I157,JM,3,0),"")</f>
      </c>
      <c r="K157" s="8"/>
      <c r="L157" s="3"/>
    </row>
    <row r="158" spans="2:12" ht="18.75" customHeight="1">
      <c r="B158" s="10" t="str">
        <f t="shared" si="26"/>
        <v>ડરણમોરવા</v>
      </c>
      <c r="C158" s="113"/>
      <c r="D158" s="7">
        <f>_xlfn.IFERROR(VLOOKUP(C157,JM,2,0),"")</f>
      </c>
      <c r="E158" s="10">
        <f>_xlfn.IFERROR(VLOOKUP(B157,RR,2,0),"")</f>
        <v>0</v>
      </c>
      <c r="F158" s="113"/>
      <c r="G158" s="7">
        <f>_xlfn.IFERROR(VLOOKUP(F157,JM,2,0),"")</f>
      </c>
      <c r="H158" s="10">
        <f>_xlfn.IFERROR(VLOOKUP(B157,RR,3,0),"")</f>
        <v>0</v>
      </c>
      <c r="I158" s="111"/>
      <c r="J158" s="7">
        <f>_xlfn.IFERROR(VLOOKUP(I157,JM,2,0),"")</f>
      </c>
      <c r="K158" s="10">
        <f>_xlfn.IFERROR(VLOOKUP(B157,RR,4,0),"")</f>
        <v>0</v>
      </c>
      <c r="L158" s="3" t="str">
        <f t="shared" si="27"/>
        <v>સંસ્કૃત</v>
      </c>
    </row>
    <row r="159" spans="2:12" ht="18.75" customHeight="1">
      <c r="B159" s="58" t="str">
        <f t="shared" si="26"/>
        <v>રોઝાપુરી</v>
      </c>
      <c r="C159" s="110"/>
      <c r="D159" s="7">
        <f>_xlfn.IFERROR(VLOOKUP(C159,JM,3,0),"")</f>
      </c>
      <c r="E159" s="8"/>
      <c r="F159" s="110"/>
      <c r="G159" s="7">
        <f>_xlfn.IFERROR(VLOOKUP(F159,JM,3,0),"")</f>
      </c>
      <c r="H159" s="8"/>
      <c r="I159" s="110"/>
      <c r="J159" s="7">
        <f>_xlfn.IFERROR(VLOOKUP(I159,JM,3,0),"")</f>
      </c>
      <c r="K159" s="8"/>
      <c r="L159" s="3"/>
    </row>
    <row r="160" spans="2:12" ht="18.75" customHeight="1">
      <c r="B160" s="10" t="str">
        <f t="shared" si="26"/>
        <v>રોઝાપુરી</v>
      </c>
      <c r="C160" s="113"/>
      <c r="D160" s="7">
        <f>_xlfn.IFERROR(VLOOKUP(C159,JM,2,0),"")</f>
      </c>
      <c r="E160" s="10">
        <f>_xlfn.IFERROR(VLOOKUP(B159,RR,2,0),"")</f>
        <v>0</v>
      </c>
      <c r="F160" s="113"/>
      <c r="G160" s="7">
        <f>_xlfn.IFERROR(VLOOKUP(F159,JM,2,0),"")</f>
      </c>
      <c r="H160" s="10">
        <f>_xlfn.IFERROR(VLOOKUP(B159,RR,3,0),"")</f>
        <v>0</v>
      </c>
      <c r="I160" s="111"/>
      <c r="J160" s="7">
        <f>_xlfn.IFERROR(VLOOKUP(I159,JM,2,0),"")</f>
      </c>
      <c r="K160" s="10">
        <f>_xlfn.IFERROR(VLOOKUP(B159,RR,4,0),"")</f>
        <v>0</v>
      </c>
      <c r="L160" s="3" t="str">
        <f t="shared" si="27"/>
        <v>સંસ્કૃત</v>
      </c>
    </row>
    <row r="161" spans="2:12" ht="18.75" customHeight="1">
      <c r="B161" s="58" t="str">
        <f t="shared" si="26"/>
        <v>લક્ષ્મણપુરા</v>
      </c>
      <c r="C161" s="110"/>
      <c r="D161" s="7">
        <f>_xlfn.IFERROR(VLOOKUP(C161,JM,3,0),"")</f>
      </c>
      <c r="E161" s="8"/>
      <c r="F161" s="110"/>
      <c r="G161" s="7">
        <f>_xlfn.IFERROR(VLOOKUP(F161,JM,3,0),"")</f>
      </c>
      <c r="H161" s="8"/>
      <c r="I161" s="110"/>
      <c r="J161" s="7">
        <f>_xlfn.IFERROR(VLOOKUP(I161,JM,3,0),"")</f>
      </c>
      <c r="K161" s="8"/>
      <c r="L161" s="3"/>
    </row>
    <row r="162" spans="2:12" ht="18.75" customHeight="1">
      <c r="B162" s="10" t="str">
        <f t="shared" si="26"/>
        <v>લક્ષ્મણપુરા</v>
      </c>
      <c r="C162" s="113"/>
      <c r="D162" s="7">
        <f>_xlfn.IFERROR(VLOOKUP(C161,JM,2,0),"")</f>
      </c>
      <c r="E162" s="10">
        <f>_xlfn.IFERROR(VLOOKUP(B161,RR,2,0),"")</f>
        <v>0</v>
      </c>
      <c r="F162" s="113"/>
      <c r="G162" s="7">
        <f>_xlfn.IFERROR(VLOOKUP(F161,JM,2,0),"")</f>
      </c>
      <c r="H162" s="10">
        <f>_xlfn.IFERROR(VLOOKUP(B161,RR,3,0),"")</f>
        <v>0</v>
      </c>
      <c r="I162" s="111"/>
      <c r="J162" s="7">
        <f>_xlfn.IFERROR(VLOOKUP(I161,JM,2,0),"")</f>
      </c>
      <c r="K162" s="10">
        <f>_xlfn.IFERROR(VLOOKUP(B161,RR,4,0),"")</f>
        <v>0</v>
      </c>
      <c r="L162" s="3" t="str">
        <f t="shared" si="27"/>
        <v>સંસ્કૃત</v>
      </c>
    </row>
    <row r="163" spans="2:12" ht="18.75" customHeight="1">
      <c r="B163" s="58" t="str">
        <f t="shared" si="26"/>
        <v>લ્હોર</v>
      </c>
      <c r="C163" s="110"/>
      <c r="D163" s="7">
        <f>_xlfn.IFERROR(VLOOKUP(C163,JM,3,0),"")</f>
      </c>
      <c r="E163" s="8"/>
      <c r="F163" s="110"/>
      <c r="G163" s="7">
        <f>_xlfn.IFERROR(VLOOKUP(F163,JM,3,0),"")</f>
      </c>
      <c r="H163" s="8"/>
      <c r="I163" s="110"/>
      <c r="J163" s="7">
        <f>_xlfn.IFERROR(VLOOKUP(I163,JM,3,0),"")</f>
      </c>
      <c r="K163" s="8"/>
      <c r="L163" s="3"/>
    </row>
    <row r="164" spans="2:12" ht="18.75" customHeight="1">
      <c r="B164" s="10" t="str">
        <f t="shared" si="26"/>
        <v>લ્હોર</v>
      </c>
      <c r="C164" s="113"/>
      <c r="D164" s="7">
        <f>_xlfn.IFERROR(VLOOKUP(C163,JM,2,0),"")</f>
      </c>
      <c r="E164" s="10">
        <f>_xlfn.IFERROR(VLOOKUP(B163,RR,2,0),"")</f>
        <v>0</v>
      </c>
      <c r="F164" s="113"/>
      <c r="G164" s="7">
        <f>_xlfn.IFERROR(VLOOKUP(F163,JM,2,0),"")</f>
      </c>
      <c r="H164" s="10">
        <f>_xlfn.IFERROR(VLOOKUP(B163,RR,3,0),"")</f>
        <v>0</v>
      </c>
      <c r="I164" s="111"/>
      <c r="J164" s="7">
        <f>_xlfn.IFERROR(VLOOKUP(I163,JM,2,0),"")</f>
      </c>
      <c r="K164" s="10">
        <f>_xlfn.IFERROR(VLOOKUP(B163,RR,4,0),"")</f>
        <v>0</v>
      </c>
      <c r="L164" s="3" t="str">
        <f t="shared" si="27"/>
        <v>સંસ્કૃત</v>
      </c>
    </row>
    <row r="165" spans="2:12" ht="18.75" customHeight="1">
      <c r="B165" s="58" t="str">
        <f t="shared" si="26"/>
        <v>સેદરડી</v>
      </c>
      <c r="C165" s="110"/>
      <c r="D165" s="7">
        <f>_xlfn.IFERROR(VLOOKUP(C165,JM,3,0),"")</f>
      </c>
      <c r="E165" s="8"/>
      <c r="F165" s="110"/>
      <c r="G165" s="7">
        <f>_xlfn.IFERROR(VLOOKUP(F165,JM,3,0),"")</f>
      </c>
      <c r="H165" s="8"/>
      <c r="I165" s="110"/>
      <c r="J165" s="7">
        <f>_xlfn.IFERROR(VLOOKUP(I165,JM,3,0),"")</f>
      </c>
      <c r="K165" s="8"/>
      <c r="L165" s="3"/>
    </row>
    <row r="166" spans="2:12" ht="18.75" customHeight="1">
      <c r="B166" s="10" t="str">
        <f t="shared" si="26"/>
        <v>સેદરડી</v>
      </c>
      <c r="C166" s="113"/>
      <c r="D166" s="7">
        <f>_xlfn.IFERROR(VLOOKUP(C165,JM,2,0),"")</f>
      </c>
      <c r="E166" s="10">
        <f>_xlfn.IFERROR(VLOOKUP(B165,RR,2,0),"")</f>
        <v>0</v>
      </c>
      <c r="F166" s="113"/>
      <c r="G166" s="7">
        <f>_xlfn.IFERROR(VLOOKUP(F165,JM,2,0),"")</f>
      </c>
      <c r="H166" s="10">
        <f>_xlfn.IFERROR(VLOOKUP(B165,RR,3,0),"")</f>
        <v>0</v>
      </c>
      <c r="I166" s="111"/>
      <c r="J166" s="7">
        <f>_xlfn.IFERROR(VLOOKUP(I165,JM,2,0),"")</f>
      </c>
      <c r="K166" s="10">
        <f>_xlfn.IFERROR(VLOOKUP(B165,RR,4,0),"")</f>
        <v>0</v>
      </c>
      <c r="L166" s="3" t="str">
        <f t="shared" si="27"/>
        <v>સંસ્કૃત</v>
      </c>
    </row>
    <row r="167" spans="2:12" ht="18.75" customHeight="1">
      <c r="B167" s="58" t="str">
        <f t="shared" si="26"/>
        <v>ઘુઘલા</v>
      </c>
      <c r="C167" s="110"/>
      <c r="D167" s="7">
        <f>_xlfn.IFERROR(VLOOKUP(C167,JM,3,0),"")</f>
      </c>
      <c r="E167" s="13"/>
      <c r="F167" s="110"/>
      <c r="G167" s="7">
        <f>_xlfn.IFERROR(VLOOKUP(F167,JM,3,0),"")</f>
      </c>
      <c r="H167" s="8"/>
      <c r="I167" s="114"/>
      <c r="J167" s="7">
        <f>_xlfn.IFERROR(VLOOKUP(I167,JM,3,0),"")</f>
      </c>
      <c r="K167" s="8"/>
      <c r="L167" s="3"/>
    </row>
    <row r="168" spans="2:12" ht="18.75" customHeight="1">
      <c r="B168" s="10" t="str">
        <f t="shared" si="26"/>
        <v>ઘુઘલા</v>
      </c>
      <c r="C168" s="113"/>
      <c r="D168" s="7">
        <f>_xlfn.IFERROR(VLOOKUP(C167,JM,2,0),"")</f>
      </c>
      <c r="E168" s="12">
        <f>_xlfn.IFERROR(VLOOKUP(B167,RR,2,0),"")</f>
        <v>0</v>
      </c>
      <c r="F168" s="113"/>
      <c r="G168" s="7">
        <f>_xlfn.IFERROR(VLOOKUP(F167,JM,2,0),"")</f>
      </c>
      <c r="H168" s="10">
        <f>_xlfn.IFERROR(VLOOKUP(B167,RR,3,0),"")</f>
        <v>0</v>
      </c>
      <c r="I168" s="115"/>
      <c r="J168" s="7">
        <f>_xlfn.IFERROR(VLOOKUP(I167,JM,2,0),"")</f>
      </c>
      <c r="K168" s="10">
        <f>_xlfn.IFERROR(VLOOKUP(B167,RR,4,0),"")</f>
        <v>0</v>
      </c>
      <c r="L168" s="3" t="str">
        <f t="shared" si="27"/>
        <v>સંસ્કૃત</v>
      </c>
    </row>
    <row r="170" spans="3:11" ht="20.25">
      <c r="C170" s="121" t="str">
        <f>C2</f>
        <v>વિષય વહેંચણી આયોજન સત્રાંત ૫રીક્ષા 2019</v>
      </c>
      <c r="D170" s="121"/>
      <c r="E170" s="121"/>
      <c r="F170" s="121"/>
      <c r="G170" s="121"/>
      <c r="H170" s="112" t="str">
        <f>H142</f>
        <v>ડરણ ૫ગાર કેન્દ્ર, તા.કડી</v>
      </c>
      <c r="I170" s="112"/>
      <c r="J170" s="112"/>
      <c r="K170" s="112"/>
    </row>
    <row r="171" spans="1:11" ht="20.25" customHeight="1">
      <c r="A171" s="37">
        <v>7</v>
      </c>
      <c r="B171" s="17" t="s">
        <v>12</v>
      </c>
      <c r="C171" s="17"/>
      <c r="D171" s="18" t="str">
        <f>DATA!R5</f>
        <v>સા.વિજ્ઞાન</v>
      </c>
      <c r="E171" s="18"/>
      <c r="F171" s="19"/>
      <c r="G171" s="20">
        <f>DATA!R3</f>
        <v>43570</v>
      </c>
      <c r="H171" s="109" t="str">
        <f>TEXT(G171,"dddd")</f>
        <v>સોમવાર</v>
      </c>
      <c r="I171" s="109"/>
      <c r="J171" s="18"/>
      <c r="K171" s="18"/>
    </row>
    <row r="172" spans="2:12" ht="20.25">
      <c r="B172" s="7" t="s">
        <v>17</v>
      </c>
      <c r="C172" s="9" t="s">
        <v>15</v>
      </c>
      <c r="D172" s="3" t="s">
        <v>37</v>
      </c>
      <c r="E172" s="3" t="s">
        <v>13</v>
      </c>
      <c r="F172" s="9" t="s">
        <v>15</v>
      </c>
      <c r="G172" s="3" t="s">
        <v>38</v>
      </c>
      <c r="H172" s="3" t="s">
        <v>13</v>
      </c>
      <c r="I172" s="9" t="s">
        <v>15</v>
      </c>
      <c r="J172" s="3" t="s">
        <v>39</v>
      </c>
      <c r="K172" s="3" t="s">
        <v>13</v>
      </c>
      <c r="L172" s="7" t="s">
        <v>40</v>
      </c>
    </row>
    <row r="173" spans="2:12" ht="18.75" customHeight="1">
      <c r="B173" s="39" t="str">
        <f>B145</f>
        <v>ડરણ</v>
      </c>
      <c r="C173" s="110"/>
      <c r="D173" s="7">
        <f>_xlfn.IFERROR(VLOOKUP(C173,JM,3,0),"")</f>
      </c>
      <c r="E173" s="8"/>
      <c r="F173" s="110"/>
      <c r="G173" s="7">
        <f>_xlfn.IFERROR(VLOOKUP(F173,JM,3,0),"")</f>
      </c>
      <c r="H173" s="8"/>
      <c r="I173" s="110"/>
      <c r="J173" s="7">
        <f>_xlfn.IFERROR(VLOOKUP(I173,JM,3,0),"")</f>
      </c>
      <c r="K173" s="8"/>
      <c r="L173" s="3"/>
    </row>
    <row r="174" spans="2:12" ht="18.75" customHeight="1">
      <c r="B174" s="10" t="str">
        <f>B146</f>
        <v>ડરણ</v>
      </c>
      <c r="C174" s="113"/>
      <c r="D174" s="7">
        <f>_xlfn.IFERROR(VLOOKUP(C173,JM,2,0),"")</f>
      </c>
      <c r="E174" s="10">
        <f>_xlfn.IFERROR(VLOOKUP(B173,RR,2,0),"")</f>
        <v>10</v>
      </c>
      <c r="F174" s="113"/>
      <c r="G174" s="7">
        <f>_xlfn.IFERROR(VLOOKUP(F173,JM,2,0),"")</f>
      </c>
      <c r="H174" s="10">
        <f>_xlfn.IFERROR(VLOOKUP(B173,RR,3,0),"")</f>
        <v>15</v>
      </c>
      <c r="I174" s="111"/>
      <c r="J174" s="7">
        <f>_xlfn.IFERROR(VLOOKUP(I173,JM,2,0),"")</f>
      </c>
      <c r="K174" s="10">
        <f>_xlfn.IFERROR(VLOOKUP(B173,RR,4,0),"")</f>
        <v>20</v>
      </c>
      <c r="L174" s="3" t="str">
        <f>D171</f>
        <v>સા.વિજ્ઞાન</v>
      </c>
    </row>
    <row r="175" spans="2:12" ht="18.75" customHeight="1">
      <c r="B175" s="39" t="str">
        <f aca="true" t="shared" si="28" ref="B175:B196">B147</f>
        <v>ખાવડ</v>
      </c>
      <c r="C175" s="110"/>
      <c r="D175" s="7">
        <f>_xlfn.IFERROR(VLOOKUP(C175,JM,3,0),"")</f>
      </c>
      <c r="E175" s="8"/>
      <c r="F175" s="110"/>
      <c r="G175" s="7">
        <f>_xlfn.IFERROR(VLOOKUP(F175,JM,3,0),"")</f>
      </c>
      <c r="H175" s="8"/>
      <c r="I175" s="110"/>
      <c r="J175" s="7">
        <f>_xlfn.IFERROR(VLOOKUP(I175,JM,3,0),"")</f>
      </c>
      <c r="K175" s="8"/>
      <c r="L175" s="7"/>
    </row>
    <row r="176" spans="2:12" ht="18.75" customHeight="1">
      <c r="B176" s="10" t="str">
        <f t="shared" si="28"/>
        <v>ખાવડ</v>
      </c>
      <c r="C176" s="113"/>
      <c r="D176" s="7">
        <f>_xlfn.IFERROR(VLOOKUP(C175,JM,2,0),"")</f>
      </c>
      <c r="E176" s="10">
        <f>_xlfn.IFERROR(VLOOKUP(B175,RR,2,0),"")</f>
        <v>5</v>
      </c>
      <c r="F176" s="113"/>
      <c r="G176" s="7">
        <f>_xlfn.IFERROR(VLOOKUP(F175,JM,2,0),"")</f>
      </c>
      <c r="H176" s="10">
        <f>_xlfn.IFERROR(VLOOKUP(B175,RR,3,0),"")</f>
        <v>7</v>
      </c>
      <c r="I176" s="111"/>
      <c r="J176" s="7">
        <f>_xlfn.IFERROR(VLOOKUP(I175,JM,2,0),"")</f>
      </c>
      <c r="K176" s="10">
        <f>_xlfn.IFERROR(VLOOKUP(B175,RR,4,0),"")</f>
        <v>9</v>
      </c>
      <c r="L176" s="3" t="str">
        <f>L174</f>
        <v>સા.વિજ્ઞાન</v>
      </c>
    </row>
    <row r="177" spans="2:12" ht="18.75" customHeight="1">
      <c r="B177" s="58" t="str">
        <f t="shared" si="28"/>
        <v>કોલાદ</v>
      </c>
      <c r="C177" s="110"/>
      <c r="D177" s="7">
        <f>_xlfn.IFERROR(VLOOKUP(C177,JM,3,0),"")</f>
      </c>
      <c r="E177" s="8"/>
      <c r="F177" s="110"/>
      <c r="G177" s="7">
        <f>_xlfn.IFERROR(VLOOKUP(F177,JM,3,0),"")</f>
      </c>
      <c r="H177" s="8"/>
      <c r="I177" s="110"/>
      <c r="J177" s="7">
        <f>_xlfn.IFERROR(VLOOKUP(I177,JM,3,0),"")</f>
      </c>
      <c r="K177" s="8"/>
      <c r="L177" s="3"/>
    </row>
    <row r="178" spans="2:12" ht="18.75" customHeight="1">
      <c r="B178" s="10" t="str">
        <f t="shared" si="28"/>
        <v>કોલાદ</v>
      </c>
      <c r="C178" s="113"/>
      <c r="D178" s="7">
        <f>_xlfn.IFERROR(VLOOKUP(C177,JM,2,0),"")</f>
      </c>
      <c r="E178" s="10">
        <f>_xlfn.IFERROR(VLOOKUP(B177,RR,2,0),"")</f>
        <v>0</v>
      </c>
      <c r="F178" s="113"/>
      <c r="G178" s="7">
        <f>_xlfn.IFERROR(VLOOKUP(F177,JM,2,0),"")</f>
      </c>
      <c r="H178" s="10">
        <f>_xlfn.IFERROR(VLOOKUP(B177,RR,3,0),"")</f>
        <v>0</v>
      </c>
      <c r="I178" s="111"/>
      <c r="J178" s="7">
        <f>_xlfn.IFERROR(VLOOKUP(I177,JM,2,0),"")</f>
      </c>
      <c r="K178" s="10">
        <f>_xlfn.IFERROR(VLOOKUP(B177,RR,4,0),"")</f>
        <v>0</v>
      </c>
      <c r="L178" s="3" t="str">
        <f aca="true" t="shared" si="29" ref="L178:L196">L176</f>
        <v>સા.વિજ્ઞાન</v>
      </c>
    </row>
    <row r="179" spans="2:12" ht="18.75" customHeight="1">
      <c r="B179" s="58" t="str">
        <f t="shared" si="28"/>
        <v>નાડોલિયા</v>
      </c>
      <c r="C179" s="110"/>
      <c r="D179" s="7">
        <f>_xlfn.IFERROR(VLOOKUP(C179,JM,3,0),"")</f>
      </c>
      <c r="E179" s="8"/>
      <c r="F179" s="110"/>
      <c r="G179" s="7">
        <f>_xlfn.IFERROR(VLOOKUP(F179,JM,3,0),"")</f>
      </c>
      <c r="H179" s="8"/>
      <c r="I179" s="110"/>
      <c r="J179" s="7">
        <f>_xlfn.IFERROR(VLOOKUP(I179,JM,3,0),"")</f>
      </c>
      <c r="K179" s="8"/>
      <c r="L179" s="3"/>
    </row>
    <row r="180" spans="2:12" ht="18.75" customHeight="1">
      <c r="B180" s="10" t="str">
        <f t="shared" si="28"/>
        <v>નાડોલિયા</v>
      </c>
      <c r="C180" s="113"/>
      <c r="D180" s="7">
        <f>_xlfn.IFERROR(VLOOKUP(C179,JM,2,0),"")</f>
      </c>
      <c r="E180" s="10">
        <f>_xlfn.IFERROR(VLOOKUP(B179,RR,2,0),"")</f>
        <v>0</v>
      </c>
      <c r="F180" s="113"/>
      <c r="G180" s="7">
        <f>_xlfn.IFERROR(VLOOKUP(F179,JM,2,0),"")</f>
      </c>
      <c r="H180" s="10">
        <f>_xlfn.IFERROR(VLOOKUP(B179,RR,3,0),"")</f>
        <v>0</v>
      </c>
      <c r="I180" s="111"/>
      <c r="J180" s="7">
        <f>_xlfn.IFERROR(VLOOKUP(I179,JM,2,0),"")</f>
      </c>
      <c r="K180" s="10">
        <f>_xlfn.IFERROR(VLOOKUP(B179,RR,4,0),"")</f>
        <v>0</v>
      </c>
      <c r="L180" s="3" t="str">
        <f t="shared" si="29"/>
        <v>સા.વિજ્ઞાન</v>
      </c>
    </row>
    <row r="181" spans="2:12" ht="18.75" customHeight="1">
      <c r="B181" s="58" t="str">
        <f t="shared" si="28"/>
        <v>સોનવડ</v>
      </c>
      <c r="C181" s="110"/>
      <c r="D181" s="7">
        <f>_xlfn.IFERROR(VLOOKUP(C181,JM,3,0),"")</f>
      </c>
      <c r="E181" s="8"/>
      <c r="F181" s="110"/>
      <c r="G181" s="7">
        <f>_xlfn.IFERROR(VLOOKUP(F181,JM,3,0),"")</f>
      </c>
      <c r="H181" s="8"/>
      <c r="I181" s="110"/>
      <c r="J181" s="7">
        <f>_xlfn.IFERROR(VLOOKUP(I181,JM,3,0),"")</f>
      </c>
      <c r="K181" s="8"/>
      <c r="L181" s="3"/>
    </row>
    <row r="182" spans="2:12" ht="18.75" customHeight="1">
      <c r="B182" s="10" t="str">
        <f t="shared" si="28"/>
        <v>સોનવડ</v>
      </c>
      <c r="C182" s="113"/>
      <c r="D182" s="7">
        <f>_xlfn.IFERROR(VLOOKUP(C181,JM,2,0),"")</f>
      </c>
      <c r="E182" s="10">
        <f>_xlfn.IFERROR(VLOOKUP(B181,RR,2,0),"")</f>
        <v>0</v>
      </c>
      <c r="F182" s="113"/>
      <c r="G182" s="7">
        <f>_xlfn.IFERROR(VLOOKUP(F181,JM,2,0),"")</f>
      </c>
      <c r="H182" s="10">
        <f>_xlfn.IFERROR(VLOOKUP(B181,RR,3,0),"")</f>
        <v>0</v>
      </c>
      <c r="I182" s="111"/>
      <c r="J182" s="7">
        <f>_xlfn.IFERROR(VLOOKUP(I181,JM,2,0),"")</f>
      </c>
      <c r="K182" s="10">
        <f>_xlfn.IFERROR(VLOOKUP(B181,RR,4,0),"")</f>
        <v>0</v>
      </c>
      <c r="L182" s="3" t="str">
        <f t="shared" si="29"/>
        <v>સા.વિજ્ઞાન</v>
      </c>
    </row>
    <row r="183" spans="2:12" ht="18.75" customHeight="1">
      <c r="B183" s="58" t="str">
        <f t="shared" si="28"/>
        <v>મણિપુર</v>
      </c>
      <c r="C183" s="110"/>
      <c r="D183" s="7">
        <f>_xlfn.IFERROR(VLOOKUP(C183,JM,3,0),"")</f>
      </c>
      <c r="E183" s="8"/>
      <c r="F183" s="110"/>
      <c r="G183" s="7">
        <f>_xlfn.IFERROR(VLOOKUP(F183,JM,3,0),"")</f>
      </c>
      <c r="H183" s="8"/>
      <c r="I183" s="110"/>
      <c r="J183" s="7">
        <f>_xlfn.IFERROR(VLOOKUP(I183,JM,3,0),"")</f>
      </c>
      <c r="K183" s="8"/>
      <c r="L183" s="3"/>
    </row>
    <row r="184" spans="2:12" ht="18.75" customHeight="1">
      <c r="B184" s="10" t="str">
        <f t="shared" si="28"/>
        <v>મણિપુર</v>
      </c>
      <c r="C184" s="113"/>
      <c r="D184" s="7">
        <f>_xlfn.IFERROR(VLOOKUP(C183,JM,2,0),"")</f>
      </c>
      <c r="E184" s="10">
        <f>_xlfn.IFERROR(VLOOKUP(B183,RR,2,0),"")</f>
        <v>0</v>
      </c>
      <c r="F184" s="113"/>
      <c r="G184" s="7">
        <f>_xlfn.IFERROR(VLOOKUP(F183,JM,2,0),"")</f>
      </c>
      <c r="H184" s="10">
        <f>_xlfn.IFERROR(VLOOKUP(B183,RR,3,0),"")</f>
        <v>0</v>
      </c>
      <c r="I184" s="111"/>
      <c r="J184" s="7">
        <f>_xlfn.IFERROR(VLOOKUP(I183,JM,2,0),"")</f>
      </c>
      <c r="K184" s="10">
        <f>_xlfn.IFERROR(VLOOKUP(B183,RR,4,0),"")</f>
        <v>0</v>
      </c>
      <c r="L184" s="3" t="str">
        <f t="shared" si="29"/>
        <v>સા.વિજ્ઞાન</v>
      </c>
    </row>
    <row r="185" spans="2:12" ht="18.75" customHeight="1">
      <c r="B185" s="58" t="str">
        <f t="shared" si="28"/>
        <v>ડરણમોરવા</v>
      </c>
      <c r="C185" s="110"/>
      <c r="D185" s="7">
        <f>_xlfn.IFERROR(VLOOKUP(C185,JM,3,0),"")</f>
      </c>
      <c r="E185" s="8"/>
      <c r="F185" s="110"/>
      <c r="G185" s="7">
        <f>_xlfn.IFERROR(VLOOKUP(F185,JM,3,0),"")</f>
      </c>
      <c r="H185" s="8"/>
      <c r="I185" s="110"/>
      <c r="J185" s="7">
        <f>_xlfn.IFERROR(VLOOKUP(I185,JM,3,0),"")</f>
      </c>
      <c r="K185" s="8"/>
      <c r="L185" s="3"/>
    </row>
    <row r="186" spans="2:12" ht="18.75" customHeight="1">
      <c r="B186" s="10" t="str">
        <f t="shared" si="28"/>
        <v>ડરણમોરવા</v>
      </c>
      <c r="C186" s="113"/>
      <c r="D186" s="7">
        <f>_xlfn.IFERROR(VLOOKUP(C185,JM,2,0),"")</f>
      </c>
      <c r="E186" s="10">
        <f>_xlfn.IFERROR(VLOOKUP(B185,RR,2,0),"")</f>
        <v>0</v>
      </c>
      <c r="F186" s="113"/>
      <c r="G186" s="7">
        <f>_xlfn.IFERROR(VLOOKUP(F185,JM,2,0),"")</f>
      </c>
      <c r="H186" s="10">
        <f>_xlfn.IFERROR(VLOOKUP(B185,RR,3,0),"")</f>
        <v>0</v>
      </c>
      <c r="I186" s="111"/>
      <c r="J186" s="7">
        <f>_xlfn.IFERROR(VLOOKUP(I185,JM,2,0),"")</f>
      </c>
      <c r="K186" s="10">
        <f>_xlfn.IFERROR(VLOOKUP(B185,RR,4,0),"")</f>
        <v>0</v>
      </c>
      <c r="L186" s="3" t="str">
        <f t="shared" si="29"/>
        <v>સા.વિજ્ઞાન</v>
      </c>
    </row>
    <row r="187" spans="2:12" ht="18.75" customHeight="1">
      <c r="B187" s="58" t="str">
        <f t="shared" si="28"/>
        <v>રોઝાપુરી</v>
      </c>
      <c r="C187" s="110"/>
      <c r="D187" s="7">
        <f>_xlfn.IFERROR(VLOOKUP(C187,JM,3,0),"")</f>
      </c>
      <c r="E187" s="8"/>
      <c r="F187" s="110"/>
      <c r="G187" s="7">
        <f>_xlfn.IFERROR(VLOOKUP(F187,JM,3,0),"")</f>
      </c>
      <c r="H187" s="8"/>
      <c r="I187" s="110"/>
      <c r="J187" s="7">
        <f>_xlfn.IFERROR(VLOOKUP(I187,JM,3,0),"")</f>
      </c>
      <c r="K187" s="8"/>
      <c r="L187" s="3"/>
    </row>
    <row r="188" spans="2:12" ht="18.75" customHeight="1">
      <c r="B188" s="10" t="str">
        <f t="shared" si="28"/>
        <v>રોઝાપુરી</v>
      </c>
      <c r="C188" s="113"/>
      <c r="D188" s="7">
        <f>_xlfn.IFERROR(VLOOKUP(C187,JM,2,0),"")</f>
      </c>
      <c r="E188" s="10">
        <f>_xlfn.IFERROR(VLOOKUP(B187,RR,2,0),"")</f>
        <v>0</v>
      </c>
      <c r="F188" s="113"/>
      <c r="G188" s="7">
        <f>_xlfn.IFERROR(VLOOKUP(F187,JM,2,0),"")</f>
      </c>
      <c r="H188" s="10">
        <f>_xlfn.IFERROR(VLOOKUP(B187,RR,3,0),"")</f>
        <v>0</v>
      </c>
      <c r="I188" s="111"/>
      <c r="J188" s="7">
        <f>_xlfn.IFERROR(VLOOKUP(I187,JM,2,0),"")</f>
      </c>
      <c r="K188" s="10">
        <f>_xlfn.IFERROR(VLOOKUP(B187,RR,4,0),"")</f>
        <v>0</v>
      </c>
      <c r="L188" s="3" t="str">
        <f t="shared" si="29"/>
        <v>સા.વિજ્ઞાન</v>
      </c>
    </row>
    <row r="189" spans="2:12" ht="18.75" customHeight="1">
      <c r="B189" s="58" t="str">
        <f t="shared" si="28"/>
        <v>લક્ષ્મણપુરા</v>
      </c>
      <c r="C189" s="110"/>
      <c r="D189" s="7">
        <f>_xlfn.IFERROR(VLOOKUP(C189,JM,3,0),"")</f>
      </c>
      <c r="E189" s="8"/>
      <c r="F189" s="110"/>
      <c r="G189" s="7">
        <f>_xlfn.IFERROR(VLOOKUP(F189,JM,3,0),"")</f>
      </c>
      <c r="H189" s="8"/>
      <c r="I189" s="110"/>
      <c r="J189" s="7">
        <f>_xlfn.IFERROR(VLOOKUP(I189,JM,3,0),"")</f>
      </c>
      <c r="K189" s="8"/>
      <c r="L189" s="3"/>
    </row>
    <row r="190" spans="2:12" ht="18.75" customHeight="1">
      <c r="B190" s="10" t="str">
        <f t="shared" si="28"/>
        <v>લક્ષ્મણપુરા</v>
      </c>
      <c r="C190" s="113"/>
      <c r="D190" s="7">
        <f>_xlfn.IFERROR(VLOOKUP(C189,JM,2,0),"")</f>
      </c>
      <c r="E190" s="10">
        <f>_xlfn.IFERROR(VLOOKUP(B189,RR,2,0),"")</f>
        <v>0</v>
      </c>
      <c r="F190" s="113"/>
      <c r="G190" s="7">
        <f>_xlfn.IFERROR(VLOOKUP(F189,JM,2,0),"")</f>
      </c>
      <c r="H190" s="10">
        <f>_xlfn.IFERROR(VLOOKUP(B189,RR,3,0),"")</f>
        <v>0</v>
      </c>
      <c r="I190" s="111"/>
      <c r="J190" s="7">
        <f>_xlfn.IFERROR(VLOOKUP(I189,JM,2,0),"")</f>
      </c>
      <c r="K190" s="10">
        <f>_xlfn.IFERROR(VLOOKUP(B189,RR,4,0),"")</f>
        <v>0</v>
      </c>
      <c r="L190" s="3" t="str">
        <f t="shared" si="29"/>
        <v>સા.વિજ્ઞાન</v>
      </c>
    </row>
    <row r="191" spans="2:12" ht="18.75" customHeight="1">
      <c r="B191" s="58" t="str">
        <f t="shared" si="28"/>
        <v>લ્હોર</v>
      </c>
      <c r="C191" s="110"/>
      <c r="D191" s="7">
        <f>_xlfn.IFERROR(VLOOKUP(C191,JM,3,0),"")</f>
      </c>
      <c r="E191" s="8"/>
      <c r="F191" s="110"/>
      <c r="G191" s="7">
        <f>_xlfn.IFERROR(VLOOKUP(F191,JM,3,0),"")</f>
      </c>
      <c r="H191" s="8"/>
      <c r="I191" s="110"/>
      <c r="J191" s="7">
        <f>_xlfn.IFERROR(VLOOKUP(I191,JM,3,0),"")</f>
      </c>
      <c r="K191" s="8"/>
      <c r="L191" s="3"/>
    </row>
    <row r="192" spans="2:12" ht="18.75" customHeight="1">
      <c r="B192" s="10" t="str">
        <f t="shared" si="28"/>
        <v>લ્હોર</v>
      </c>
      <c r="C192" s="113"/>
      <c r="D192" s="7">
        <f>_xlfn.IFERROR(VLOOKUP(C191,JM,2,0),"")</f>
      </c>
      <c r="E192" s="10">
        <f>_xlfn.IFERROR(VLOOKUP(B191,RR,2,0),"")</f>
        <v>0</v>
      </c>
      <c r="F192" s="113"/>
      <c r="G192" s="7">
        <f>_xlfn.IFERROR(VLOOKUP(F191,JM,2,0),"")</f>
      </c>
      <c r="H192" s="10">
        <f>_xlfn.IFERROR(VLOOKUP(B191,RR,3,0),"")</f>
        <v>0</v>
      </c>
      <c r="I192" s="111"/>
      <c r="J192" s="7">
        <f>_xlfn.IFERROR(VLOOKUP(I191,JM,2,0),"")</f>
      </c>
      <c r="K192" s="10">
        <f>_xlfn.IFERROR(VLOOKUP(B191,RR,4,0),"")</f>
        <v>0</v>
      </c>
      <c r="L192" s="3" t="str">
        <f t="shared" si="29"/>
        <v>સા.વિજ્ઞાન</v>
      </c>
    </row>
    <row r="193" spans="2:12" ht="18.75" customHeight="1">
      <c r="B193" s="58" t="str">
        <f t="shared" si="28"/>
        <v>સેદરડી</v>
      </c>
      <c r="C193" s="110"/>
      <c r="D193" s="7">
        <f>_xlfn.IFERROR(VLOOKUP(C193,JM,3,0),"")</f>
      </c>
      <c r="E193" s="8"/>
      <c r="F193" s="110"/>
      <c r="G193" s="7">
        <f>_xlfn.IFERROR(VLOOKUP(F193,JM,3,0),"")</f>
      </c>
      <c r="H193" s="8"/>
      <c r="I193" s="110"/>
      <c r="J193" s="7">
        <f>_xlfn.IFERROR(VLOOKUP(I193,JM,3,0),"")</f>
      </c>
      <c r="K193" s="8"/>
      <c r="L193" s="3"/>
    </row>
    <row r="194" spans="2:12" ht="18.75" customHeight="1">
      <c r="B194" s="10" t="str">
        <f t="shared" si="28"/>
        <v>સેદરડી</v>
      </c>
      <c r="C194" s="113"/>
      <c r="D194" s="7">
        <f>_xlfn.IFERROR(VLOOKUP(C193,JM,2,0),"")</f>
      </c>
      <c r="E194" s="10">
        <f>_xlfn.IFERROR(VLOOKUP(B193,RR,2,0),"")</f>
        <v>0</v>
      </c>
      <c r="F194" s="113"/>
      <c r="G194" s="7">
        <f>_xlfn.IFERROR(VLOOKUP(F193,JM,2,0),"")</f>
      </c>
      <c r="H194" s="10">
        <f>_xlfn.IFERROR(VLOOKUP(B193,RR,3,0),"")</f>
        <v>0</v>
      </c>
      <c r="I194" s="111"/>
      <c r="J194" s="7">
        <f>_xlfn.IFERROR(VLOOKUP(I193,JM,2,0),"")</f>
      </c>
      <c r="K194" s="10">
        <f>_xlfn.IFERROR(VLOOKUP(B193,RR,4,0),"")</f>
        <v>0</v>
      </c>
      <c r="L194" s="3" t="str">
        <f t="shared" si="29"/>
        <v>સા.વિજ્ઞાન</v>
      </c>
    </row>
    <row r="195" spans="2:12" ht="18.75" customHeight="1">
      <c r="B195" s="58" t="str">
        <f t="shared" si="28"/>
        <v>ઘુઘલા</v>
      </c>
      <c r="C195" s="110"/>
      <c r="D195" s="7">
        <f>_xlfn.IFERROR(VLOOKUP(C195,JM,3,0),"")</f>
      </c>
      <c r="E195" s="13"/>
      <c r="F195" s="110"/>
      <c r="G195" s="7">
        <f>_xlfn.IFERROR(VLOOKUP(F195,JM,3,0),"")</f>
      </c>
      <c r="H195" s="8"/>
      <c r="I195" s="110"/>
      <c r="J195" s="7">
        <f>_xlfn.IFERROR(VLOOKUP(I195,JM,3,0),"")</f>
      </c>
      <c r="K195" s="8"/>
      <c r="L195" s="3"/>
    </row>
    <row r="196" spans="2:12" ht="18.75" customHeight="1">
      <c r="B196" s="10" t="str">
        <f t="shared" si="28"/>
        <v>ઘુઘલા</v>
      </c>
      <c r="C196" s="113"/>
      <c r="D196" s="7">
        <f>_xlfn.IFERROR(VLOOKUP(C195,JM,2,0),"")</f>
      </c>
      <c r="E196" s="12">
        <f>_xlfn.IFERROR(VLOOKUP(B195,RR,2,0),"")</f>
        <v>0</v>
      </c>
      <c r="F196" s="113"/>
      <c r="G196" s="7">
        <f>_xlfn.IFERROR(VLOOKUP(F195,JM,2,0),"")</f>
      </c>
      <c r="H196" s="10">
        <f>_xlfn.IFERROR(VLOOKUP(B195,RR,3,0),"")</f>
        <v>0</v>
      </c>
      <c r="I196" s="111"/>
      <c r="J196" s="7">
        <f>_xlfn.IFERROR(VLOOKUP(I195,JM,2,0),"")</f>
      </c>
      <c r="K196" s="10">
        <f>_xlfn.IFERROR(VLOOKUP(B195,RR,4,0),"")</f>
        <v>0</v>
      </c>
      <c r="L196" s="3" t="str">
        <f t="shared" si="29"/>
        <v>સા.વિજ્ઞાન</v>
      </c>
    </row>
  </sheetData>
  <sheetProtection password="9AA0" sheet="1" formatCells="0" formatColumns="0" formatRows="0"/>
  <mergeCells count="273">
    <mergeCell ref="C30:G30"/>
    <mergeCell ref="C58:G58"/>
    <mergeCell ref="C86:G86"/>
    <mergeCell ref="C114:G114"/>
    <mergeCell ref="C142:G142"/>
    <mergeCell ref="C170:G170"/>
    <mergeCell ref="C83:C84"/>
    <mergeCell ref="F83:F84"/>
    <mergeCell ref="I83:I84"/>
    <mergeCell ref="H86:K86"/>
    <mergeCell ref="C79:C80"/>
    <mergeCell ref="F79:F80"/>
    <mergeCell ref="I79:I80"/>
    <mergeCell ref="C81:C82"/>
    <mergeCell ref="F81:F82"/>
    <mergeCell ref="I81:I82"/>
    <mergeCell ref="C75:C76"/>
    <mergeCell ref="F75:F76"/>
    <mergeCell ref="I75:I76"/>
    <mergeCell ref="C77:C78"/>
    <mergeCell ref="F77:F78"/>
    <mergeCell ref="I77:I78"/>
    <mergeCell ref="C71:C72"/>
    <mergeCell ref="F71:F72"/>
    <mergeCell ref="I71:I72"/>
    <mergeCell ref="C73:C74"/>
    <mergeCell ref="F73:F74"/>
    <mergeCell ref="I73:I74"/>
    <mergeCell ref="F61:F62"/>
    <mergeCell ref="I65:I66"/>
    <mergeCell ref="C67:C68"/>
    <mergeCell ref="F67:F68"/>
    <mergeCell ref="I67:I68"/>
    <mergeCell ref="C69:C70"/>
    <mergeCell ref="F69:F70"/>
    <mergeCell ref="I69:I70"/>
    <mergeCell ref="C89:C90"/>
    <mergeCell ref="F89:F90"/>
    <mergeCell ref="I89:I90"/>
    <mergeCell ref="C91:C92"/>
    <mergeCell ref="F91:F92"/>
    <mergeCell ref="I91:I92"/>
    <mergeCell ref="C93:C94"/>
    <mergeCell ref="F93:F94"/>
    <mergeCell ref="I93:I94"/>
    <mergeCell ref="C95:C96"/>
    <mergeCell ref="F95:F96"/>
    <mergeCell ref="I95:I96"/>
    <mergeCell ref="C97:C98"/>
    <mergeCell ref="F97:F98"/>
    <mergeCell ref="I97:I98"/>
    <mergeCell ref="C99:C100"/>
    <mergeCell ref="F99:F100"/>
    <mergeCell ref="I99:I100"/>
    <mergeCell ref="C101:C102"/>
    <mergeCell ref="F101:F102"/>
    <mergeCell ref="I101:I102"/>
    <mergeCell ref="C103:C104"/>
    <mergeCell ref="F103:F104"/>
    <mergeCell ref="I103:I104"/>
    <mergeCell ref="C105:C106"/>
    <mergeCell ref="F105:F106"/>
    <mergeCell ref="I105:I106"/>
    <mergeCell ref="C107:C108"/>
    <mergeCell ref="F107:F108"/>
    <mergeCell ref="I107:I108"/>
    <mergeCell ref="C117:C118"/>
    <mergeCell ref="F117:F118"/>
    <mergeCell ref="I117:I118"/>
    <mergeCell ref="C109:C110"/>
    <mergeCell ref="F109:F110"/>
    <mergeCell ref="I109:I110"/>
    <mergeCell ref="C111:C112"/>
    <mergeCell ref="F111:F112"/>
    <mergeCell ref="I111:I112"/>
    <mergeCell ref="C119:C120"/>
    <mergeCell ref="F119:F120"/>
    <mergeCell ref="I119:I120"/>
    <mergeCell ref="C121:C122"/>
    <mergeCell ref="F121:F122"/>
    <mergeCell ref="I121:I122"/>
    <mergeCell ref="C123:C124"/>
    <mergeCell ref="F123:F124"/>
    <mergeCell ref="I123:I124"/>
    <mergeCell ref="C125:C126"/>
    <mergeCell ref="F125:F126"/>
    <mergeCell ref="I125:I126"/>
    <mergeCell ref="C127:C128"/>
    <mergeCell ref="F127:F128"/>
    <mergeCell ref="I127:I128"/>
    <mergeCell ref="C129:C130"/>
    <mergeCell ref="F129:F130"/>
    <mergeCell ref="I129:I130"/>
    <mergeCell ref="C131:C132"/>
    <mergeCell ref="F131:F132"/>
    <mergeCell ref="I131:I132"/>
    <mergeCell ref="C133:C134"/>
    <mergeCell ref="F133:F134"/>
    <mergeCell ref="I133:I134"/>
    <mergeCell ref="C139:C140"/>
    <mergeCell ref="F139:F140"/>
    <mergeCell ref="I139:I140"/>
    <mergeCell ref="H142:K142"/>
    <mergeCell ref="C135:C136"/>
    <mergeCell ref="F135:F136"/>
    <mergeCell ref="I135:I136"/>
    <mergeCell ref="C137:C138"/>
    <mergeCell ref="F137:F138"/>
    <mergeCell ref="I137:I138"/>
    <mergeCell ref="C145:C146"/>
    <mergeCell ref="F145:F146"/>
    <mergeCell ref="I145:I146"/>
    <mergeCell ref="C147:C148"/>
    <mergeCell ref="F147:F148"/>
    <mergeCell ref="I147:I148"/>
    <mergeCell ref="C155:C156"/>
    <mergeCell ref="F155:F156"/>
    <mergeCell ref="I155:I156"/>
    <mergeCell ref="C149:C150"/>
    <mergeCell ref="F149:F150"/>
    <mergeCell ref="I149:I150"/>
    <mergeCell ref="C151:C152"/>
    <mergeCell ref="F151:F152"/>
    <mergeCell ref="I151:I152"/>
    <mergeCell ref="C163:C164"/>
    <mergeCell ref="F163:F164"/>
    <mergeCell ref="I163:I164"/>
    <mergeCell ref="C157:C158"/>
    <mergeCell ref="F157:F158"/>
    <mergeCell ref="I157:I158"/>
    <mergeCell ref="C159:C160"/>
    <mergeCell ref="F159:F160"/>
    <mergeCell ref="I159:I160"/>
    <mergeCell ref="I19:I20"/>
    <mergeCell ref="I21:I22"/>
    <mergeCell ref="I23:I24"/>
    <mergeCell ref="I25:I26"/>
    <mergeCell ref="I27:I28"/>
    <mergeCell ref="C161:C162"/>
    <mergeCell ref="F161:F162"/>
    <mergeCell ref="I161:I162"/>
    <mergeCell ref="C153:C154"/>
    <mergeCell ref="F153:F154"/>
    <mergeCell ref="F23:F24"/>
    <mergeCell ref="F25:F26"/>
    <mergeCell ref="F27:F28"/>
    <mergeCell ref="I5:I6"/>
    <mergeCell ref="I7:I8"/>
    <mergeCell ref="I9:I10"/>
    <mergeCell ref="I11:I12"/>
    <mergeCell ref="I13:I14"/>
    <mergeCell ref="I15:I16"/>
    <mergeCell ref="I17:I18"/>
    <mergeCell ref="F11:F12"/>
    <mergeCell ref="F13:F14"/>
    <mergeCell ref="F15:F16"/>
    <mergeCell ref="F17:F18"/>
    <mergeCell ref="F19:F20"/>
    <mergeCell ref="F21:F22"/>
    <mergeCell ref="C19:C20"/>
    <mergeCell ref="C21:C22"/>
    <mergeCell ref="C23:C24"/>
    <mergeCell ref="C25:C26"/>
    <mergeCell ref="C27:C28"/>
    <mergeCell ref="C165:C166"/>
    <mergeCell ref="C61:C62"/>
    <mergeCell ref="C37:C38"/>
    <mergeCell ref="C53:C54"/>
    <mergeCell ref="C55:C56"/>
    <mergeCell ref="I173:I174"/>
    <mergeCell ref="C175:C176"/>
    <mergeCell ref="F175:F176"/>
    <mergeCell ref="I175:I176"/>
    <mergeCell ref="F165:F166"/>
    <mergeCell ref="I165:I166"/>
    <mergeCell ref="C167:C168"/>
    <mergeCell ref="F167:F168"/>
    <mergeCell ref="I167:I168"/>
    <mergeCell ref="H170:K170"/>
    <mergeCell ref="C177:C178"/>
    <mergeCell ref="F177:F178"/>
    <mergeCell ref="I177:I178"/>
    <mergeCell ref="C11:C12"/>
    <mergeCell ref="C13:C14"/>
    <mergeCell ref="C15:C16"/>
    <mergeCell ref="C17:C18"/>
    <mergeCell ref="H30:K30"/>
    <mergeCell ref="C173:C174"/>
    <mergeCell ref="F173:F174"/>
    <mergeCell ref="C5:C6"/>
    <mergeCell ref="C7:C8"/>
    <mergeCell ref="C9:C10"/>
    <mergeCell ref="F5:F6"/>
    <mergeCell ref="F7:F8"/>
    <mergeCell ref="H3:I3"/>
    <mergeCell ref="F9:F10"/>
    <mergeCell ref="C179:C180"/>
    <mergeCell ref="F179:F180"/>
    <mergeCell ref="I179:I180"/>
    <mergeCell ref="C181:C182"/>
    <mergeCell ref="F181:F182"/>
    <mergeCell ref="I181:I182"/>
    <mergeCell ref="C183:C184"/>
    <mergeCell ref="F183:F184"/>
    <mergeCell ref="I183:I184"/>
    <mergeCell ref="C185:C186"/>
    <mergeCell ref="F185:F186"/>
    <mergeCell ref="I185:I186"/>
    <mergeCell ref="C187:C188"/>
    <mergeCell ref="F187:F188"/>
    <mergeCell ref="I187:I188"/>
    <mergeCell ref="C189:C190"/>
    <mergeCell ref="F189:F190"/>
    <mergeCell ref="I189:I190"/>
    <mergeCell ref="C191:C192"/>
    <mergeCell ref="F191:F192"/>
    <mergeCell ref="I191:I192"/>
    <mergeCell ref="C193:C194"/>
    <mergeCell ref="F193:F194"/>
    <mergeCell ref="I193:I194"/>
    <mergeCell ref="C195:C196"/>
    <mergeCell ref="F195:F196"/>
    <mergeCell ref="I195:I196"/>
    <mergeCell ref="I61:I62"/>
    <mergeCell ref="C63:C64"/>
    <mergeCell ref="H2:K2"/>
    <mergeCell ref="F63:F64"/>
    <mergeCell ref="I63:I64"/>
    <mergeCell ref="C65:C66"/>
    <mergeCell ref="F65:F66"/>
    <mergeCell ref="C33:C34"/>
    <mergeCell ref="F33:F34"/>
    <mergeCell ref="I33:I34"/>
    <mergeCell ref="C35:C36"/>
    <mergeCell ref="F35:F36"/>
    <mergeCell ref="I35:I36"/>
    <mergeCell ref="F37:F38"/>
    <mergeCell ref="I37:I38"/>
    <mergeCell ref="C39:C40"/>
    <mergeCell ref="F39:F40"/>
    <mergeCell ref="I39:I40"/>
    <mergeCell ref="C41:C42"/>
    <mergeCell ref="F41:F42"/>
    <mergeCell ref="I41:I42"/>
    <mergeCell ref="C49:C50"/>
    <mergeCell ref="F49:F50"/>
    <mergeCell ref="I49:I50"/>
    <mergeCell ref="C43:C44"/>
    <mergeCell ref="F43:F44"/>
    <mergeCell ref="I43:I44"/>
    <mergeCell ref="C45:C46"/>
    <mergeCell ref="F45:F46"/>
    <mergeCell ref="I45:I46"/>
    <mergeCell ref="F55:F56"/>
    <mergeCell ref="I55:I56"/>
    <mergeCell ref="C2:G2"/>
    <mergeCell ref="C51:C52"/>
    <mergeCell ref="F51:F52"/>
    <mergeCell ref="I51:I52"/>
    <mergeCell ref="F53:F54"/>
    <mergeCell ref="I53:I54"/>
    <mergeCell ref="C47:C48"/>
    <mergeCell ref="F47:F48"/>
    <mergeCell ref="H31:I31"/>
    <mergeCell ref="H59:I59"/>
    <mergeCell ref="H87:I87"/>
    <mergeCell ref="H115:I115"/>
    <mergeCell ref="H143:I143"/>
    <mergeCell ref="H171:I171"/>
    <mergeCell ref="I47:I48"/>
    <mergeCell ref="I153:I154"/>
    <mergeCell ref="H114:K114"/>
    <mergeCell ref="H58:K58"/>
  </mergeCells>
  <printOptions horizontalCentered="1"/>
  <pageMargins left="0" right="0" top="0.5905511811023623" bottom="0"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dimension ref="A1:F18"/>
  <sheetViews>
    <sheetView zoomScaleSheetLayoutView="80" zoomScalePageLayoutView="0" workbookViewId="0" topLeftCell="A1">
      <selection activeCell="C20" sqref="C20"/>
    </sheetView>
  </sheetViews>
  <sheetFormatPr defaultColWidth="9.140625" defaultRowHeight="15"/>
  <cols>
    <col min="1" max="1" width="27.00390625" style="23" customWidth="1"/>
    <col min="2" max="2" width="16.8515625" style="23" customWidth="1"/>
    <col min="3" max="3" width="17.28125" style="23" customWidth="1"/>
    <col min="4" max="6" width="32.57421875" style="23" customWidth="1"/>
    <col min="7" max="16384" width="9.140625" style="23" customWidth="1"/>
  </cols>
  <sheetData>
    <row r="1" spans="1:6" ht="33" customHeight="1">
      <c r="A1" s="35" t="s">
        <v>17</v>
      </c>
      <c r="C1" s="117" t="s">
        <v>54</v>
      </c>
      <c r="D1" s="117"/>
      <c r="E1" s="117"/>
      <c r="F1" s="117"/>
    </row>
    <row r="2" spans="1:6" ht="33" customHeight="1">
      <c r="A2" s="36" t="s">
        <v>0</v>
      </c>
      <c r="C2" s="117"/>
      <c r="D2" s="117"/>
      <c r="E2" s="117"/>
      <c r="F2" s="117"/>
    </row>
    <row r="3" spans="2:6" ht="34.5" customHeight="1">
      <c r="B3" s="116" t="str">
        <f>A2&amp;" "&amp;"પ્રાથમિક શાળા"</f>
        <v>ડરણ પ્રાથમિક શાળા</v>
      </c>
      <c r="C3" s="116"/>
      <c r="D3" s="116"/>
      <c r="E3" s="116"/>
      <c r="F3" s="116"/>
    </row>
    <row r="4" spans="2:6" ht="27.75" customHeight="1">
      <c r="B4" s="21" t="s">
        <v>17</v>
      </c>
      <c r="C4" s="21" t="s">
        <v>40</v>
      </c>
      <c r="D4" s="72" t="s">
        <v>37</v>
      </c>
      <c r="E4" s="72" t="s">
        <v>38</v>
      </c>
      <c r="F4" s="72" t="s">
        <v>39</v>
      </c>
    </row>
    <row r="5" spans="2:6" ht="24.75" customHeight="1">
      <c r="B5" s="39" t="s">
        <v>0</v>
      </c>
      <c r="C5" s="3"/>
      <c r="D5" s="7" t="s">
        <v>69</v>
      </c>
      <c r="E5" s="7" t="s">
        <v>70</v>
      </c>
      <c r="F5" s="7" t="s">
        <v>71</v>
      </c>
    </row>
    <row r="6" spans="2:6" ht="24.75" customHeight="1">
      <c r="B6" s="38" t="s">
        <v>0</v>
      </c>
      <c r="C6" s="3" t="s">
        <v>33</v>
      </c>
      <c r="D6" s="43" t="s">
        <v>66</v>
      </c>
      <c r="E6" s="7" t="s">
        <v>67</v>
      </c>
      <c r="F6" s="7" t="s">
        <v>68</v>
      </c>
    </row>
    <row r="7" spans="2:6" ht="24.75" customHeight="1">
      <c r="B7" s="39" t="s">
        <v>0</v>
      </c>
      <c r="C7" s="3"/>
      <c r="D7" s="7" t="s">
        <v>60</v>
      </c>
      <c r="E7" s="7" t="s">
        <v>60</v>
      </c>
      <c r="F7" s="7" t="s">
        <v>60</v>
      </c>
    </row>
    <row r="8" spans="2:6" ht="24.75" customHeight="1">
      <c r="B8" s="38" t="s">
        <v>0</v>
      </c>
      <c r="C8" s="3" t="s">
        <v>32</v>
      </c>
      <c r="D8" s="7" t="s">
        <v>60</v>
      </c>
      <c r="E8" s="7" t="s">
        <v>60</v>
      </c>
      <c r="F8" s="7" t="s">
        <v>60</v>
      </c>
    </row>
    <row r="9" spans="2:6" ht="24.75" customHeight="1">
      <c r="B9" s="39" t="s">
        <v>0</v>
      </c>
      <c r="C9" s="3"/>
      <c r="D9" s="7" t="s">
        <v>60</v>
      </c>
      <c r="E9" s="7" t="s">
        <v>60</v>
      </c>
      <c r="F9" s="7" t="s">
        <v>60</v>
      </c>
    </row>
    <row r="10" spans="2:6" ht="24.75" customHeight="1">
      <c r="B10" s="38" t="s">
        <v>0</v>
      </c>
      <c r="C10" s="3" t="s">
        <v>41</v>
      </c>
      <c r="D10" s="7" t="s">
        <v>60</v>
      </c>
      <c r="E10" s="7" t="s">
        <v>60</v>
      </c>
      <c r="F10" s="7" t="s">
        <v>60</v>
      </c>
    </row>
    <row r="11" spans="2:6" ht="24.75" customHeight="1">
      <c r="B11" s="39" t="s">
        <v>0</v>
      </c>
      <c r="C11" s="3"/>
      <c r="D11" s="7" t="s">
        <v>60</v>
      </c>
      <c r="E11" s="7" t="s">
        <v>60</v>
      </c>
      <c r="F11" s="7" t="s">
        <v>60</v>
      </c>
    </row>
    <row r="12" spans="2:6" ht="24.75" customHeight="1">
      <c r="B12" s="38" t="s">
        <v>0</v>
      </c>
      <c r="C12" s="3" t="s">
        <v>30</v>
      </c>
      <c r="D12" s="7" t="s">
        <v>60</v>
      </c>
      <c r="E12" s="7" t="s">
        <v>60</v>
      </c>
      <c r="F12" s="7" t="s">
        <v>60</v>
      </c>
    </row>
    <row r="13" spans="2:6" ht="24.75" customHeight="1">
      <c r="B13" s="39" t="s">
        <v>0</v>
      </c>
      <c r="C13" s="3"/>
      <c r="D13" s="7" t="s">
        <v>60</v>
      </c>
      <c r="E13" s="7" t="s">
        <v>60</v>
      </c>
      <c r="F13" s="7" t="s">
        <v>60</v>
      </c>
    </row>
    <row r="14" spans="2:6" ht="24.75" customHeight="1">
      <c r="B14" s="10" t="s">
        <v>0</v>
      </c>
      <c r="C14" s="3" t="s">
        <v>14</v>
      </c>
      <c r="D14" s="7" t="s">
        <v>60</v>
      </c>
      <c r="E14" s="7" t="s">
        <v>60</v>
      </c>
      <c r="F14" s="7" t="s">
        <v>60</v>
      </c>
    </row>
    <row r="15" spans="2:6" ht="24.75" customHeight="1">
      <c r="B15" s="39" t="s">
        <v>0</v>
      </c>
      <c r="C15" s="3"/>
      <c r="D15" s="7" t="s">
        <v>60</v>
      </c>
      <c r="E15" s="7" t="s">
        <v>60</v>
      </c>
      <c r="F15" s="7" t="s">
        <v>60</v>
      </c>
    </row>
    <row r="16" spans="2:6" ht="24.75" customHeight="1">
      <c r="B16" s="10" t="s">
        <v>0</v>
      </c>
      <c r="C16" s="3" t="s">
        <v>31</v>
      </c>
      <c r="D16" s="7" t="s">
        <v>60</v>
      </c>
      <c r="E16" s="7" t="s">
        <v>60</v>
      </c>
      <c r="F16" s="7" t="s">
        <v>60</v>
      </c>
    </row>
    <row r="17" spans="2:6" ht="24.75" customHeight="1">
      <c r="B17" s="39" t="s">
        <v>0</v>
      </c>
      <c r="C17" s="3"/>
      <c r="D17" s="7" t="s">
        <v>60</v>
      </c>
      <c r="E17" s="7" t="s">
        <v>60</v>
      </c>
      <c r="F17" s="7" t="s">
        <v>60</v>
      </c>
    </row>
    <row r="18" spans="2:6" ht="24.75" customHeight="1">
      <c r="B18" s="10" t="s">
        <v>0</v>
      </c>
      <c r="C18" s="3" t="s">
        <v>42</v>
      </c>
      <c r="D18" s="7" t="s">
        <v>60</v>
      </c>
      <c r="E18" s="7" t="s">
        <v>60</v>
      </c>
      <c r="F18" s="7" t="s">
        <v>60</v>
      </c>
    </row>
  </sheetData>
  <sheetProtection password="9AA0" sheet="1" objects="1" scenarios="1" formatCells="0" formatColumns="0" formatRows="0"/>
  <mergeCells count="2">
    <mergeCell ref="B3:F3"/>
    <mergeCell ref="C1:F2"/>
  </mergeCells>
  <dataValidations count="1">
    <dataValidation type="list" allowBlank="1" showInputMessage="1" showErrorMessage="1" sqref="A2">
      <formula1>SS</formula1>
    </dataValidation>
  </dataValidations>
  <printOptions horizontalCentered="1"/>
  <pageMargins left="0.11811023622047245" right="0.11811023622047245" top="0.9448818897637796" bottom="0.15748031496062992" header="0.31496062992125984" footer="0.31496062992125984"/>
  <pageSetup blackAndWhite="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5"/>
  <dimension ref="A5:P198"/>
  <sheetViews>
    <sheetView zoomScalePageLayoutView="0" workbookViewId="0" topLeftCell="A1">
      <selection activeCell="I9" sqref="I9"/>
    </sheetView>
  </sheetViews>
  <sheetFormatPr defaultColWidth="9.140625" defaultRowHeight="15"/>
  <cols>
    <col min="1" max="1" width="31.8515625" style="49" customWidth="1"/>
    <col min="2" max="2" width="4.140625" style="49" customWidth="1"/>
    <col min="3" max="4" width="10.7109375" style="49" customWidth="1"/>
    <col min="5" max="5" width="19.7109375" style="49" customWidth="1"/>
    <col min="6" max="6" width="5.140625" style="49" customWidth="1"/>
    <col min="7" max="7" width="2.00390625" style="50" customWidth="1"/>
    <col min="8" max="9" width="10.7109375" style="49" customWidth="1"/>
    <col min="10" max="10" width="19.7109375" style="49" customWidth="1"/>
    <col min="11" max="11" width="5.421875" style="49" customWidth="1"/>
    <col min="12" max="12" width="1.57421875" style="50" customWidth="1"/>
    <col min="13" max="14" width="10.7109375" style="49" customWidth="1"/>
    <col min="15" max="15" width="19.7109375" style="49" customWidth="1"/>
    <col min="16" max="16" width="5.421875" style="49" customWidth="1"/>
    <col min="17" max="16384" width="9.140625" style="49" customWidth="1"/>
  </cols>
  <sheetData>
    <row r="2" ht="44.25" customHeight="1"/>
    <row r="5" spans="3:16" ht="28.5" customHeight="1">
      <c r="C5" s="118" t="str">
        <f>A7</f>
        <v>A</v>
      </c>
      <c r="D5" s="118"/>
      <c r="E5" s="118"/>
      <c r="F5" s="118"/>
      <c r="G5" s="118"/>
      <c r="H5" s="118"/>
      <c r="I5" s="118"/>
      <c r="J5" s="118"/>
      <c r="K5" s="118"/>
      <c r="L5" s="118"/>
      <c r="M5" s="118"/>
      <c r="N5" s="118"/>
      <c r="O5" s="118"/>
      <c r="P5" s="118"/>
    </row>
    <row r="6" spans="1:16" ht="57" customHeight="1">
      <c r="A6" s="59" t="s">
        <v>37</v>
      </c>
      <c r="C6" s="63" t="s">
        <v>17</v>
      </c>
      <c r="D6" s="74" t="s">
        <v>40</v>
      </c>
      <c r="E6" s="75" t="s">
        <v>37</v>
      </c>
      <c r="F6" s="62" t="s">
        <v>57</v>
      </c>
      <c r="G6" s="64"/>
      <c r="H6" s="63" t="s">
        <v>17</v>
      </c>
      <c r="I6" s="74" t="s">
        <v>40</v>
      </c>
      <c r="J6" s="75" t="s">
        <v>38</v>
      </c>
      <c r="K6" s="62" t="s">
        <v>58</v>
      </c>
      <c r="L6" s="64"/>
      <c r="M6" s="63" t="s">
        <v>17</v>
      </c>
      <c r="N6" s="74" t="s">
        <v>40</v>
      </c>
      <c r="O6" s="75" t="s">
        <v>39</v>
      </c>
      <c r="P6" s="62" t="s">
        <v>59</v>
      </c>
    </row>
    <row r="7" spans="1:16" ht="42" customHeight="1">
      <c r="A7" s="71" t="s">
        <v>66</v>
      </c>
      <c r="C7" s="67" t="s">
        <v>0</v>
      </c>
      <c r="D7" s="68" t="s">
        <v>33</v>
      </c>
      <c r="E7" s="81" t="s">
        <v>66</v>
      </c>
      <c r="F7" s="70">
        <v>10</v>
      </c>
      <c r="G7" s="65"/>
      <c r="H7" s="67"/>
      <c r="I7" s="68"/>
      <c r="J7" s="69"/>
      <c r="K7" s="70"/>
      <c r="L7" s="65"/>
      <c r="M7" s="67" t="s">
        <v>1</v>
      </c>
      <c r="N7" s="68" t="s">
        <v>33</v>
      </c>
      <c r="O7" s="69" t="s">
        <v>66</v>
      </c>
      <c r="P7" s="70">
        <v>9</v>
      </c>
    </row>
    <row r="8" spans="1:16" ht="42" customHeight="1">
      <c r="A8" s="60" t="s">
        <v>38</v>
      </c>
      <c r="C8" s="67"/>
      <c r="D8" s="68"/>
      <c r="E8" s="81"/>
      <c r="F8" s="70"/>
      <c r="G8" s="65"/>
      <c r="H8" s="67"/>
      <c r="I8" s="68"/>
      <c r="J8" s="69"/>
      <c r="K8" s="70"/>
      <c r="L8" s="65"/>
      <c r="M8" s="67"/>
      <c r="N8" s="68"/>
      <c r="O8" s="69"/>
      <c r="P8" s="70"/>
    </row>
    <row r="9" spans="1:16" ht="42" customHeight="1">
      <c r="A9" s="61" t="str">
        <f>A7</f>
        <v>A</v>
      </c>
      <c r="C9" s="79"/>
      <c r="D9" s="69"/>
      <c r="E9" s="69"/>
      <c r="F9" s="80"/>
      <c r="G9" s="65"/>
      <c r="H9" s="70"/>
      <c r="I9" s="68"/>
      <c r="J9" s="69"/>
      <c r="K9" s="70"/>
      <c r="L9" s="65"/>
      <c r="M9" s="76"/>
      <c r="N9" s="77"/>
      <c r="O9" s="78"/>
      <c r="P9" s="78"/>
    </row>
    <row r="10" spans="1:16" ht="42" customHeight="1">
      <c r="A10" s="60" t="s">
        <v>39</v>
      </c>
      <c r="C10" s="83"/>
      <c r="D10" s="84"/>
      <c r="E10" s="85"/>
      <c r="F10" s="86"/>
      <c r="G10" s="65"/>
      <c r="H10" s="78"/>
      <c r="I10" s="77"/>
      <c r="J10" s="78"/>
      <c r="K10" s="78"/>
      <c r="L10" s="66"/>
      <c r="M10" s="66"/>
      <c r="N10" s="66"/>
      <c r="O10" s="66"/>
      <c r="P10" s="66"/>
    </row>
    <row r="11" spans="1:16" ht="42" customHeight="1">
      <c r="A11" s="61" t="str">
        <f>A7</f>
        <v>A</v>
      </c>
      <c r="B11" s="50"/>
      <c r="C11" s="87"/>
      <c r="D11" s="77"/>
      <c r="E11" s="78"/>
      <c r="F11" s="78"/>
      <c r="G11" s="65"/>
      <c r="H11" s="78"/>
      <c r="I11" s="77"/>
      <c r="J11" s="78"/>
      <c r="K11" s="78"/>
      <c r="L11" s="66"/>
      <c r="M11" s="66"/>
      <c r="N11" s="66"/>
      <c r="O11" s="66"/>
      <c r="P11" s="66"/>
    </row>
    <row r="12" spans="2:16" ht="42" customHeight="1">
      <c r="B12" s="50"/>
      <c r="C12" s="76"/>
      <c r="D12" s="77"/>
      <c r="E12" s="76"/>
      <c r="F12" s="78"/>
      <c r="G12" s="65"/>
      <c r="H12" s="78"/>
      <c r="I12" s="77"/>
      <c r="J12" s="78"/>
      <c r="K12" s="78"/>
      <c r="L12" s="66"/>
      <c r="M12" s="66"/>
      <c r="N12" s="66"/>
      <c r="O12" s="66"/>
      <c r="P12" s="66"/>
    </row>
    <row r="13" spans="2:16" ht="34.5" customHeight="1">
      <c r="B13" s="50"/>
      <c r="C13" s="87"/>
      <c r="D13" s="77"/>
      <c r="E13" s="78"/>
      <c r="F13" s="78"/>
      <c r="H13" s="50"/>
      <c r="I13" s="50"/>
      <c r="J13" s="50"/>
      <c r="K13" s="50"/>
      <c r="M13" s="50"/>
      <c r="N13" s="50"/>
      <c r="O13" s="50"/>
      <c r="P13" s="50"/>
    </row>
    <row r="14" spans="2:8" ht="34.5" customHeight="1">
      <c r="B14" s="50"/>
      <c r="C14" s="76"/>
      <c r="D14" s="77"/>
      <c r="E14" s="76"/>
      <c r="F14" s="78"/>
      <c r="H14" s="50"/>
    </row>
    <row r="15" spans="2:8" ht="20.25">
      <c r="B15" s="50"/>
      <c r="C15" s="87"/>
      <c r="D15" s="77"/>
      <c r="E15" s="78"/>
      <c r="F15" s="78"/>
      <c r="H15" s="50"/>
    </row>
    <row r="16" spans="2:8" ht="20.25">
      <c r="B16" s="50"/>
      <c r="C16" s="76"/>
      <c r="D16" s="77"/>
      <c r="E16" s="76"/>
      <c r="F16" s="78"/>
      <c r="H16" s="50"/>
    </row>
    <row r="17" spans="2:8" ht="20.25">
      <c r="B17" s="50"/>
      <c r="C17" s="87"/>
      <c r="D17" s="77"/>
      <c r="E17" s="78"/>
      <c r="F17" s="78"/>
      <c r="H17" s="50"/>
    </row>
    <row r="18" spans="2:8" ht="20.25">
      <c r="B18" s="50"/>
      <c r="C18" s="76"/>
      <c r="D18" s="77"/>
      <c r="E18" s="76"/>
      <c r="F18" s="78"/>
      <c r="H18" s="50"/>
    </row>
    <row r="19" spans="2:8" ht="20.25">
      <c r="B19" s="50"/>
      <c r="C19" s="87"/>
      <c r="D19" s="77"/>
      <c r="E19" s="78"/>
      <c r="F19" s="78"/>
      <c r="H19" s="50"/>
    </row>
    <row r="20" spans="2:8" ht="20.25">
      <c r="B20" s="50"/>
      <c r="C20" s="76"/>
      <c r="D20" s="77"/>
      <c r="E20" s="76"/>
      <c r="F20" s="78"/>
      <c r="H20" s="50"/>
    </row>
    <row r="21" spans="2:8" ht="20.25">
      <c r="B21" s="50"/>
      <c r="C21" s="87"/>
      <c r="D21" s="77"/>
      <c r="E21" s="78"/>
      <c r="F21" s="78"/>
      <c r="H21" s="50"/>
    </row>
    <row r="22" spans="2:8" ht="20.25">
      <c r="B22" s="50"/>
      <c r="C22" s="76"/>
      <c r="D22" s="77"/>
      <c r="E22" s="76"/>
      <c r="F22" s="78"/>
      <c r="H22" s="50"/>
    </row>
    <row r="23" spans="2:8" ht="20.25">
      <c r="B23" s="50"/>
      <c r="C23" s="87"/>
      <c r="D23" s="77"/>
      <c r="E23" s="78"/>
      <c r="F23" s="78"/>
      <c r="H23" s="50"/>
    </row>
    <row r="24" spans="2:8" ht="20.25">
      <c r="B24" s="50"/>
      <c r="C24" s="76"/>
      <c r="D24" s="77"/>
      <c r="E24" s="76"/>
      <c r="F24" s="78"/>
      <c r="H24" s="50"/>
    </row>
    <row r="25" spans="2:8" ht="20.25">
      <c r="B25" s="50"/>
      <c r="C25" s="87"/>
      <c r="D25" s="77"/>
      <c r="E25" s="78"/>
      <c r="F25" s="78"/>
      <c r="H25" s="50"/>
    </row>
    <row r="26" spans="2:8" ht="20.25">
      <c r="B26" s="50"/>
      <c r="C26" s="76"/>
      <c r="D26" s="77"/>
      <c r="E26" s="76"/>
      <c r="F26" s="78"/>
      <c r="H26" s="50"/>
    </row>
    <row r="27" spans="2:8" ht="20.25">
      <c r="B27" s="50"/>
      <c r="C27" s="87"/>
      <c r="D27" s="77"/>
      <c r="E27" s="78"/>
      <c r="F27" s="78"/>
      <c r="H27" s="50"/>
    </row>
    <row r="28" spans="2:8" ht="20.25">
      <c r="B28" s="50"/>
      <c r="C28" s="76"/>
      <c r="D28" s="77"/>
      <c r="E28" s="76"/>
      <c r="F28" s="78"/>
      <c r="H28" s="50"/>
    </row>
    <row r="29" spans="2:8" ht="20.25">
      <c r="B29" s="50"/>
      <c r="C29" s="87"/>
      <c r="D29" s="77"/>
      <c r="E29" s="78"/>
      <c r="F29" s="78"/>
      <c r="H29" s="50"/>
    </row>
    <row r="30" spans="2:8" ht="20.25">
      <c r="B30" s="50"/>
      <c r="C30" s="76"/>
      <c r="D30" s="77"/>
      <c r="E30" s="76"/>
      <c r="F30" s="78"/>
      <c r="H30" s="50"/>
    </row>
    <row r="31" spans="2:8" ht="20.25">
      <c r="B31" s="50"/>
      <c r="C31" s="82"/>
      <c r="D31" s="82"/>
      <c r="E31" s="82"/>
      <c r="F31" s="82"/>
      <c r="H31" s="50"/>
    </row>
    <row r="32" spans="2:8" ht="20.25">
      <c r="B32" s="50"/>
      <c r="C32" s="82"/>
      <c r="D32" s="82"/>
      <c r="E32" s="82"/>
      <c r="F32" s="82"/>
      <c r="H32" s="50"/>
    </row>
    <row r="33" spans="2:8" ht="20.25">
      <c r="B33" s="50"/>
      <c r="C33" s="88"/>
      <c r="D33" s="82"/>
      <c r="E33" s="89"/>
      <c r="F33" s="89"/>
      <c r="H33" s="50"/>
    </row>
    <row r="34" spans="2:8" ht="20.25">
      <c r="B34" s="50"/>
      <c r="C34" s="78"/>
      <c r="D34" s="78"/>
      <c r="E34" s="77"/>
      <c r="F34" s="77"/>
      <c r="H34" s="50"/>
    </row>
    <row r="35" spans="2:8" ht="20.25">
      <c r="B35" s="50"/>
      <c r="C35" s="87"/>
      <c r="D35" s="77"/>
      <c r="E35" s="78"/>
      <c r="F35" s="78"/>
      <c r="H35" s="50"/>
    </row>
    <row r="36" spans="2:8" ht="20.25">
      <c r="B36" s="50"/>
      <c r="C36" s="76"/>
      <c r="D36" s="77"/>
      <c r="E36" s="78"/>
      <c r="F36" s="78"/>
      <c r="H36" s="50"/>
    </row>
    <row r="37" spans="2:8" ht="20.25">
      <c r="B37" s="50"/>
      <c r="C37" s="87"/>
      <c r="D37" s="78"/>
      <c r="E37" s="78"/>
      <c r="F37" s="78"/>
      <c r="H37" s="50"/>
    </row>
    <row r="38" spans="2:8" ht="20.25">
      <c r="B38" s="50"/>
      <c r="C38" s="76"/>
      <c r="D38" s="77"/>
      <c r="E38" s="78"/>
      <c r="F38" s="78"/>
      <c r="H38" s="50"/>
    </row>
    <row r="39" spans="2:8" ht="20.25">
      <c r="B39" s="50"/>
      <c r="C39" s="87"/>
      <c r="D39" s="77"/>
      <c r="E39" s="78"/>
      <c r="F39" s="78"/>
      <c r="H39" s="50"/>
    </row>
    <row r="40" spans="2:8" ht="20.25">
      <c r="B40" s="50"/>
      <c r="C40" s="76"/>
      <c r="D40" s="77"/>
      <c r="E40" s="78"/>
      <c r="F40" s="78"/>
      <c r="H40" s="50"/>
    </row>
    <row r="41" spans="2:8" ht="20.25">
      <c r="B41" s="50"/>
      <c r="C41" s="87"/>
      <c r="D41" s="77"/>
      <c r="E41" s="78"/>
      <c r="F41" s="78"/>
      <c r="H41" s="50"/>
    </row>
    <row r="42" spans="2:8" ht="20.25">
      <c r="B42" s="50"/>
      <c r="C42" s="76"/>
      <c r="D42" s="77"/>
      <c r="E42" s="78"/>
      <c r="F42" s="78"/>
      <c r="H42" s="50"/>
    </row>
    <row r="43" spans="2:8" ht="20.25">
      <c r="B43" s="50"/>
      <c r="C43" s="87"/>
      <c r="D43" s="77"/>
      <c r="E43" s="78"/>
      <c r="F43" s="78"/>
      <c r="H43" s="50"/>
    </row>
    <row r="44" spans="2:8" ht="20.25">
      <c r="B44" s="50"/>
      <c r="C44" s="76"/>
      <c r="D44" s="77"/>
      <c r="E44" s="78"/>
      <c r="F44" s="78"/>
      <c r="H44" s="50"/>
    </row>
    <row r="45" spans="2:8" ht="20.25">
      <c r="B45" s="50"/>
      <c r="C45" s="87"/>
      <c r="D45" s="77"/>
      <c r="E45" s="78"/>
      <c r="F45" s="78"/>
      <c r="H45" s="50"/>
    </row>
    <row r="46" spans="2:8" ht="20.25">
      <c r="B46" s="50"/>
      <c r="C46" s="76"/>
      <c r="D46" s="77"/>
      <c r="E46" s="78"/>
      <c r="F46" s="78"/>
      <c r="H46" s="50"/>
    </row>
    <row r="47" spans="2:8" ht="20.25">
      <c r="B47" s="50"/>
      <c r="C47" s="87"/>
      <c r="D47" s="77"/>
      <c r="E47" s="78"/>
      <c r="F47" s="78"/>
      <c r="H47" s="50"/>
    </row>
    <row r="48" spans="2:8" ht="20.25">
      <c r="B48" s="50"/>
      <c r="C48" s="76"/>
      <c r="D48" s="77"/>
      <c r="E48" s="78"/>
      <c r="F48" s="78"/>
      <c r="H48" s="50"/>
    </row>
    <row r="49" spans="2:8" ht="20.25">
      <c r="B49" s="50"/>
      <c r="C49" s="87"/>
      <c r="D49" s="77"/>
      <c r="E49" s="78"/>
      <c r="F49" s="78"/>
      <c r="H49" s="50"/>
    </row>
    <row r="50" spans="2:8" ht="20.25">
      <c r="B50" s="50"/>
      <c r="C50" s="76"/>
      <c r="D50" s="77"/>
      <c r="E50" s="78"/>
      <c r="F50" s="78"/>
      <c r="H50" s="50"/>
    </row>
    <row r="51" spans="2:8" ht="20.25">
      <c r="B51" s="50"/>
      <c r="C51" s="87"/>
      <c r="D51" s="77"/>
      <c r="E51" s="78"/>
      <c r="F51" s="78"/>
      <c r="H51" s="50"/>
    </row>
    <row r="52" spans="2:8" ht="20.25">
      <c r="B52" s="50"/>
      <c r="C52" s="76"/>
      <c r="D52" s="77"/>
      <c r="E52" s="78"/>
      <c r="F52" s="78"/>
      <c r="H52" s="50"/>
    </row>
    <row r="53" spans="2:8" ht="20.25">
      <c r="B53" s="50"/>
      <c r="C53" s="87"/>
      <c r="D53" s="77"/>
      <c r="E53" s="78"/>
      <c r="F53" s="78"/>
      <c r="H53" s="50"/>
    </row>
    <row r="54" spans="2:8" ht="20.25">
      <c r="B54" s="50"/>
      <c r="C54" s="76"/>
      <c r="D54" s="77"/>
      <c r="E54" s="78"/>
      <c r="F54" s="78"/>
      <c r="H54" s="50"/>
    </row>
    <row r="55" spans="2:8" ht="20.25">
      <c r="B55" s="50"/>
      <c r="C55" s="87"/>
      <c r="D55" s="77"/>
      <c r="E55" s="78"/>
      <c r="F55" s="78"/>
      <c r="H55" s="50"/>
    </row>
    <row r="56" spans="2:8" ht="20.25">
      <c r="B56" s="50"/>
      <c r="C56" s="76"/>
      <c r="D56" s="77"/>
      <c r="E56" s="78"/>
      <c r="F56" s="78"/>
      <c r="H56" s="50"/>
    </row>
    <row r="57" spans="2:8" ht="20.25">
      <c r="B57" s="50"/>
      <c r="C57" s="87"/>
      <c r="D57" s="77"/>
      <c r="E57" s="78"/>
      <c r="F57" s="78"/>
      <c r="H57" s="50"/>
    </row>
    <row r="58" spans="2:8" ht="20.25">
      <c r="B58" s="50"/>
      <c r="C58" s="76"/>
      <c r="D58" s="77"/>
      <c r="E58" s="78"/>
      <c r="F58" s="78"/>
      <c r="H58" s="50"/>
    </row>
    <row r="59" spans="2:8" ht="20.25">
      <c r="B59" s="50"/>
      <c r="C59" s="82"/>
      <c r="D59" s="82"/>
      <c r="E59" s="82"/>
      <c r="F59" s="82"/>
      <c r="H59" s="50"/>
    </row>
    <row r="60" spans="2:8" ht="20.25">
      <c r="B60" s="50"/>
      <c r="C60" s="82"/>
      <c r="D60" s="82"/>
      <c r="E60" s="82"/>
      <c r="F60" s="82"/>
      <c r="H60" s="50"/>
    </row>
    <row r="61" spans="2:8" ht="20.25">
      <c r="B61" s="50"/>
      <c r="C61" s="88"/>
      <c r="D61" s="82"/>
      <c r="E61" s="89"/>
      <c r="F61" s="89"/>
      <c r="H61" s="50"/>
    </row>
    <row r="62" spans="2:8" ht="20.25">
      <c r="B62" s="50"/>
      <c r="C62" s="78"/>
      <c r="D62" s="78"/>
      <c r="E62" s="77"/>
      <c r="F62" s="77"/>
      <c r="H62" s="50"/>
    </row>
    <row r="63" spans="2:8" ht="20.25">
      <c r="B63" s="50"/>
      <c r="C63" s="87"/>
      <c r="D63" s="77"/>
      <c r="E63" s="78"/>
      <c r="F63" s="78"/>
      <c r="H63" s="50"/>
    </row>
    <row r="64" spans="2:8" ht="20.25">
      <c r="B64" s="50"/>
      <c r="C64" s="76"/>
      <c r="D64" s="77"/>
      <c r="E64" s="78"/>
      <c r="F64" s="78"/>
      <c r="H64" s="50"/>
    </row>
    <row r="65" spans="2:8" ht="20.25">
      <c r="B65" s="50"/>
      <c r="C65" s="87"/>
      <c r="D65" s="78"/>
      <c r="E65" s="78"/>
      <c r="F65" s="78"/>
      <c r="H65" s="50"/>
    </row>
    <row r="66" spans="2:8" ht="20.25">
      <c r="B66" s="50"/>
      <c r="C66" s="76"/>
      <c r="D66" s="77"/>
      <c r="E66" s="78"/>
      <c r="F66" s="78"/>
      <c r="H66" s="50"/>
    </row>
    <row r="67" spans="2:8" ht="20.25">
      <c r="B67" s="50"/>
      <c r="C67" s="87"/>
      <c r="D67" s="77"/>
      <c r="E67" s="78"/>
      <c r="F67" s="78"/>
      <c r="H67" s="50"/>
    </row>
    <row r="68" spans="2:8" ht="20.25">
      <c r="B68" s="50"/>
      <c r="C68" s="76"/>
      <c r="D68" s="77"/>
      <c r="E68" s="78"/>
      <c r="F68" s="78"/>
      <c r="H68" s="50"/>
    </row>
    <row r="69" spans="2:8" ht="20.25">
      <c r="B69" s="50"/>
      <c r="C69" s="87"/>
      <c r="D69" s="77"/>
      <c r="E69" s="78"/>
      <c r="F69" s="78"/>
      <c r="H69" s="50"/>
    </row>
    <row r="70" spans="2:8" ht="20.25">
      <c r="B70" s="50"/>
      <c r="C70" s="76"/>
      <c r="D70" s="77"/>
      <c r="E70" s="78"/>
      <c r="F70" s="78"/>
      <c r="H70" s="50"/>
    </row>
    <row r="71" spans="2:8" ht="20.25">
      <c r="B71" s="50"/>
      <c r="C71" s="87"/>
      <c r="D71" s="77"/>
      <c r="E71" s="78"/>
      <c r="F71" s="78"/>
      <c r="H71" s="50"/>
    </row>
    <row r="72" spans="2:8" ht="20.25">
      <c r="B72" s="50"/>
      <c r="C72" s="76"/>
      <c r="D72" s="77"/>
      <c r="E72" s="78"/>
      <c r="F72" s="78"/>
      <c r="H72" s="50"/>
    </row>
    <row r="73" spans="2:8" ht="20.25">
      <c r="B73" s="50"/>
      <c r="C73" s="87"/>
      <c r="D73" s="77"/>
      <c r="E73" s="78"/>
      <c r="F73" s="78"/>
      <c r="H73" s="50"/>
    </row>
    <row r="74" spans="2:8" ht="20.25">
      <c r="B74" s="50"/>
      <c r="C74" s="76"/>
      <c r="D74" s="77"/>
      <c r="E74" s="78"/>
      <c r="F74" s="78"/>
      <c r="H74" s="50"/>
    </row>
    <row r="75" spans="2:8" ht="20.25">
      <c r="B75" s="50"/>
      <c r="C75" s="87"/>
      <c r="D75" s="77"/>
      <c r="E75" s="78"/>
      <c r="F75" s="78"/>
      <c r="H75" s="50"/>
    </row>
    <row r="76" spans="2:8" ht="20.25">
      <c r="B76" s="50"/>
      <c r="C76" s="76"/>
      <c r="D76" s="77"/>
      <c r="E76" s="78"/>
      <c r="F76" s="78"/>
      <c r="H76" s="50"/>
    </row>
    <row r="77" spans="2:8" ht="20.25">
      <c r="B77" s="50"/>
      <c r="C77" s="87"/>
      <c r="D77" s="77"/>
      <c r="E77" s="78"/>
      <c r="F77" s="78"/>
      <c r="H77" s="50"/>
    </row>
    <row r="78" spans="2:8" ht="20.25">
      <c r="B78" s="50"/>
      <c r="C78" s="76"/>
      <c r="D78" s="77"/>
      <c r="E78" s="78"/>
      <c r="F78" s="78"/>
      <c r="H78" s="50"/>
    </row>
    <row r="79" spans="2:8" ht="20.25">
      <c r="B79" s="50"/>
      <c r="C79" s="87"/>
      <c r="D79" s="77"/>
      <c r="E79" s="78"/>
      <c r="F79" s="78"/>
      <c r="H79" s="50"/>
    </row>
    <row r="80" spans="2:8" ht="20.25">
      <c r="B80" s="50"/>
      <c r="C80" s="76"/>
      <c r="D80" s="77"/>
      <c r="E80" s="78"/>
      <c r="F80" s="78"/>
      <c r="H80" s="50"/>
    </row>
    <row r="81" spans="2:8" ht="20.25">
      <c r="B81" s="50"/>
      <c r="C81" s="87"/>
      <c r="D81" s="77"/>
      <c r="E81" s="78"/>
      <c r="F81" s="78"/>
      <c r="H81" s="50"/>
    </row>
    <row r="82" spans="2:8" ht="20.25">
      <c r="B82" s="50"/>
      <c r="C82" s="76"/>
      <c r="D82" s="77"/>
      <c r="E82" s="78"/>
      <c r="F82" s="78"/>
      <c r="H82" s="50"/>
    </row>
    <row r="83" spans="2:8" ht="20.25">
      <c r="B83" s="50"/>
      <c r="C83" s="87"/>
      <c r="D83" s="77"/>
      <c r="E83" s="78"/>
      <c r="F83" s="78"/>
      <c r="H83" s="50"/>
    </row>
    <row r="84" spans="2:8" ht="20.25">
      <c r="B84" s="50"/>
      <c r="C84" s="76"/>
      <c r="D84" s="77"/>
      <c r="E84" s="78"/>
      <c r="F84" s="78"/>
      <c r="H84" s="50"/>
    </row>
    <row r="85" spans="2:8" ht="20.25">
      <c r="B85" s="50"/>
      <c r="C85" s="87"/>
      <c r="D85" s="77"/>
      <c r="E85" s="78"/>
      <c r="F85" s="78"/>
      <c r="H85" s="50"/>
    </row>
    <row r="86" spans="2:8" ht="20.25">
      <c r="B86" s="50"/>
      <c r="C86" s="76"/>
      <c r="D86" s="77"/>
      <c r="E86" s="78"/>
      <c r="F86" s="78"/>
      <c r="H86" s="50"/>
    </row>
    <row r="87" spans="2:8" ht="20.25">
      <c r="B87" s="50"/>
      <c r="C87" s="82"/>
      <c r="D87" s="82"/>
      <c r="E87" s="82"/>
      <c r="F87" s="78"/>
      <c r="H87" s="50"/>
    </row>
    <row r="88" spans="2:8" ht="20.25">
      <c r="B88" s="50"/>
      <c r="C88" s="82"/>
      <c r="D88" s="82"/>
      <c r="E88" s="82"/>
      <c r="F88" s="82"/>
      <c r="H88" s="50"/>
    </row>
    <row r="89" spans="2:8" ht="20.25">
      <c r="B89" s="50"/>
      <c r="C89" s="88"/>
      <c r="D89" s="82"/>
      <c r="E89" s="89"/>
      <c r="F89" s="89"/>
      <c r="H89" s="50"/>
    </row>
    <row r="90" spans="2:8" ht="20.25">
      <c r="B90" s="50"/>
      <c r="C90" s="78"/>
      <c r="D90" s="78"/>
      <c r="E90" s="77"/>
      <c r="F90" s="77"/>
      <c r="H90" s="50"/>
    </row>
    <row r="91" spans="2:8" ht="20.25">
      <c r="B91" s="50"/>
      <c r="C91" s="87"/>
      <c r="D91" s="77"/>
      <c r="E91" s="78"/>
      <c r="F91" s="78"/>
      <c r="H91" s="50"/>
    </row>
    <row r="92" spans="2:8" ht="20.25">
      <c r="B92" s="50"/>
      <c r="C92" s="76"/>
      <c r="D92" s="77"/>
      <c r="E92" s="78"/>
      <c r="F92" s="78"/>
      <c r="H92" s="50"/>
    </row>
    <row r="93" spans="2:8" ht="20.25">
      <c r="B93" s="50"/>
      <c r="C93" s="87"/>
      <c r="D93" s="78"/>
      <c r="E93" s="78"/>
      <c r="F93" s="78"/>
      <c r="H93" s="50"/>
    </row>
    <row r="94" spans="2:8" ht="20.25">
      <c r="B94" s="50"/>
      <c r="C94" s="76"/>
      <c r="D94" s="77"/>
      <c r="E94" s="78"/>
      <c r="F94" s="78"/>
      <c r="H94" s="50"/>
    </row>
    <row r="95" spans="2:8" ht="20.25">
      <c r="B95" s="50"/>
      <c r="C95" s="87"/>
      <c r="D95" s="77"/>
      <c r="E95" s="78"/>
      <c r="F95" s="78"/>
      <c r="H95" s="50"/>
    </row>
    <row r="96" spans="2:8" ht="20.25">
      <c r="B96" s="50"/>
      <c r="C96" s="76"/>
      <c r="D96" s="77"/>
      <c r="E96" s="78"/>
      <c r="F96" s="78"/>
      <c r="H96" s="50"/>
    </row>
    <row r="97" spans="2:8" ht="20.25">
      <c r="B97" s="50"/>
      <c r="C97" s="87"/>
      <c r="D97" s="77"/>
      <c r="E97" s="78"/>
      <c r="F97" s="78"/>
      <c r="H97" s="50"/>
    </row>
    <row r="98" spans="2:8" ht="20.25">
      <c r="B98" s="50"/>
      <c r="C98" s="76"/>
      <c r="D98" s="77"/>
      <c r="E98" s="78"/>
      <c r="F98" s="78"/>
      <c r="H98" s="50"/>
    </row>
    <row r="99" spans="2:8" ht="20.25">
      <c r="B99" s="50"/>
      <c r="C99" s="87"/>
      <c r="D99" s="77"/>
      <c r="E99" s="78"/>
      <c r="F99" s="78"/>
      <c r="H99" s="50"/>
    </row>
    <row r="100" spans="2:8" ht="20.25">
      <c r="B100" s="50"/>
      <c r="C100" s="76"/>
      <c r="D100" s="77"/>
      <c r="E100" s="78"/>
      <c r="F100" s="78"/>
      <c r="H100" s="50"/>
    </row>
    <row r="101" spans="2:8" ht="20.25">
      <c r="B101" s="50"/>
      <c r="C101" s="87"/>
      <c r="D101" s="77"/>
      <c r="E101" s="78"/>
      <c r="F101" s="78"/>
      <c r="H101" s="50"/>
    </row>
    <row r="102" spans="2:8" ht="20.25">
      <c r="B102" s="50"/>
      <c r="C102" s="76"/>
      <c r="D102" s="77"/>
      <c r="E102" s="78"/>
      <c r="F102" s="78"/>
      <c r="H102" s="50"/>
    </row>
    <row r="103" spans="2:8" ht="20.25">
      <c r="B103" s="50"/>
      <c r="C103" s="87"/>
      <c r="D103" s="77"/>
      <c r="E103" s="78"/>
      <c r="F103" s="78"/>
      <c r="H103" s="50"/>
    </row>
    <row r="104" spans="2:8" ht="20.25">
      <c r="B104" s="50"/>
      <c r="C104" s="76"/>
      <c r="D104" s="77"/>
      <c r="E104" s="78"/>
      <c r="F104" s="78"/>
      <c r="H104" s="50"/>
    </row>
    <row r="105" spans="2:8" ht="20.25">
      <c r="B105" s="50"/>
      <c r="C105" s="87"/>
      <c r="D105" s="77"/>
      <c r="E105" s="78"/>
      <c r="F105" s="78"/>
      <c r="H105" s="50"/>
    </row>
    <row r="106" spans="2:8" ht="20.25">
      <c r="B106" s="50"/>
      <c r="C106" s="76"/>
      <c r="D106" s="77"/>
      <c r="E106" s="78"/>
      <c r="F106" s="78"/>
      <c r="H106" s="50"/>
    </row>
    <row r="107" spans="2:8" ht="20.25">
      <c r="B107" s="50"/>
      <c r="C107" s="87"/>
      <c r="D107" s="77"/>
      <c r="E107" s="78"/>
      <c r="F107" s="78"/>
      <c r="H107" s="50"/>
    </row>
    <row r="108" spans="2:8" ht="20.25">
      <c r="B108" s="50"/>
      <c r="C108" s="76"/>
      <c r="D108" s="77"/>
      <c r="E108" s="78"/>
      <c r="F108" s="78"/>
      <c r="H108" s="50"/>
    </row>
    <row r="109" spans="2:8" ht="20.25">
      <c r="B109" s="50"/>
      <c r="C109" s="87"/>
      <c r="D109" s="77"/>
      <c r="E109" s="78"/>
      <c r="F109" s="78"/>
      <c r="H109" s="50"/>
    </row>
    <row r="110" spans="2:8" ht="20.25">
      <c r="B110" s="50"/>
      <c r="C110" s="76"/>
      <c r="D110" s="77"/>
      <c r="E110" s="78"/>
      <c r="F110" s="78"/>
      <c r="H110" s="50"/>
    </row>
    <row r="111" spans="2:8" ht="20.25">
      <c r="B111" s="50"/>
      <c r="C111" s="87"/>
      <c r="D111" s="77"/>
      <c r="E111" s="78"/>
      <c r="F111" s="78"/>
      <c r="H111" s="50"/>
    </row>
    <row r="112" spans="2:8" ht="20.25">
      <c r="B112" s="50"/>
      <c r="C112" s="76"/>
      <c r="D112" s="77"/>
      <c r="E112" s="78"/>
      <c r="F112" s="78"/>
      <c r="H112" s="50"/>
    </row>
    <row r="113" spans="2:8" ht="20.25">
      <c r="B113" s="50"/>
      <c r="C113" s="87"/>
      <c r="D113" s="77"/>
      <c r="E113" s="78"/>
      <c r="F113" s="78"/>
      <c r="H113" s="50"/>
    </row>
    <row r="114" spans="2:8" ht="20.25">
      <c r="B114" s="50"/>
      <c r="C114" s="76"/>
      <c r="D114" s="77"/>
      <c r="E114" s="78"/>
      <c r="F114" s="78"/>
      <c r="H114" s="50"/>
    </row>
    <row r="115" spans="2:8" ht="20.25">
      <c r="B115" s="50"/>
      <c r="C115" s="82"/>
      <c r="D115" s="82"/>
      <c r="E115" s="82"/>
      <c r="F115" s="82"/>
      <c r="H115" s="50"/>
    </row>
    <row r="116" spans="2:8" ht="20.25">
      <c r="B116" s="50"/>
      <c r="C116" s="82"/>
      <c r="D116" s="82"/>
      <c r="E116" s="82"/>
      <c r="F116" s="82"/>
      <c r="H116" s="50"/>
    </row>
    <row r="117" spans="2:8" ht="20.25">
      <c r="B117" s="50"/>
      <c r="C117" s="88"/>
      <c r="D117" s="82"/>
      <c r="E117" s="89"/>
      <c r="F117" s="89"/>
      <c r="H117" s="50"/>
    </row>
    <row r="118" spans="2:8" ht="20.25">
      <c r="B118" s="50"/>
      <c r="C118" s="78"/>
      <c r="D118" s="78"/>
      <c r="E118" s="77"/>
      <c r="F118" s="77"/>
      <c r="H118" s="50"/>
    </row>
    <row r="119" spans="2:8" ht="20.25">
      <c r="B119" s="50"/>
      <c r="C119" s="87"/>
      <c r="D119" s="77"/>
      <c r="E119" s="78"/>
      <c r="F119" s="78"/>
      <c r="H119" s="50"/>
    </row>
    <row r="120" spans="2:8" ht="20.25">
      <c r="B120" s="50"/>
      <c r="C120" s="78"/>
      <c r="D120" s="77"/>
      <c r="E120" s="78"/>
      <c r="F120" s="78"/>
      <c r="H120" s="50"/>
    </row>
    <row r="121" spans="2:8" ht="20.25">
      <c r="B121" s="50"/>
      <c r="C121" s="87"/>
      <c r="D121" s="78"/>
      <c r="E121" s="78"/>
      <c r="F121" s="78"/>
      <c r="H121" s="50"/>
    </row>
    <row r="122" spans="2:8" ht="20.25">
      <c r="B122" s="50"/>
      <c r="C122" s="78"/>
      <c r="D122" s="77"/>
      <c r="E122" s="78"/>
      <c r="F122" s="78"/>
      <c r="H122" s="50"/>
    </row>
    <row r="123" spans="2:8" ht="20.25">
      <c r="B123" s="50"/>
      <c r="C123" s="87"/>
      <c r="D123" s="77"/>
      <c r="E123" s="78"/>
      <c r="F123" s="78"/>
      <c r="H123" s="50"/>
    </row>
    <row r="124" spans="2:8" ht="20.25">
      <c r="B124" s="50"/>
      <c r="C124" s="78"/>
      <c r="D124" s="77"/>
      <c r="E124" s="78"/>
      <c r="F124" s="78"/>
      <c r="H124" s="50"/>
    </row>
    <row r="125" spans="2:8" ht="20.25">
      <c r="B125" s="50"/>
      <c r="C125" s="87"/>
      <c r="D125" s="77"/>
      <c r="E125" s="78"/>
      <c r="F125" s="78"/>
      <c r="H125" s="50"/>
    </row>
    <row r="126" spans="2:8" ht="20.25">
      <c r="B126" s="50"/>
      <c r="C126" s="78"/>
      <c r="D126" s="77"/>
      <c r="E126" s="78"/>
      <c r="F126" s="78"/>
      <c r="H126" s="50"/>
    </row>
    <row r="127" spans="2:8" ht="20.25">
      <c r="B127" s="50"/>
      <c r="C127" s="87"/>
      <c r="D127" s="77"/>
      <c r="E127" s="78"/>
      <c r="F127" s="78"/>
      <c r="H127" s="50"/>
    </row>
    <row r="128" spans="2:8" ht="20.25">
      <c r="B128" s="50"/>
      <c r="C128" s="78"/>
      <c r="D128" s="77"/>
      <c r="E128" s="78"/>
      <c r="F128" s="78"/>
      <c r="H128" s="50"/>
    </row>
    <row r="129" spans="2:8" ht="20.25">
      <c r="B129" s="50"/>
      <c r="C129" s="87"/>
      <c r="D129" s="77"/>
      <c r="E129" s="78"/>
      <c r="F129" s="78"/>
      <c r="H129" s="50"/>
    </row>
    <row r="130" spans="2:8" ht="20.25">
      <c r="B130" s="50"/>
      <c r="C130" s="78"/>
      <c r="D130" s="77"/>
      <c r="E130" s="78"/>
      <c r="F130" s="78"/>
      <c r="H130" s="50"/>
    </row>
    <row r="131" spans="2:8" ht="20.25">
      <c r="B131" s="50"/>
      <c r="C131" s="87"/>
      <c r="D131" s="77"/>
      <c r="E131" s="78"/>
      <c r="F131" s="78"/>
      <c r="H131" s="50"/>
    </row>
    <row r="132" spans="2:8" ht="20.25">
      <c r="B132" s="50"/>
      <c r="C132" s="78"/>
      <c r="D132" s="77"/>
      <c r="E132" s="78"/>
      <c r="F132" s="78"/>
      <c r="H132" s="50"/>
    </row>
    <row r="133" spans="2:8" ht="20.25">
      <c r="B133" s="50"/>
      <c r="C133" s="87"/>
      <c r="D133" s="77"/>
      <c r="E133" s="78"/>
      <c r="F133" s="78"/>
      <c r="H133" s="50"/>
    </row>
    <row r="134" spans="2:8" ht="20.25">
      <c r="B134" s="50"/>
      <c r="C134" s="78"/>
      <c r="D134" s="77"/>
      <c r="E134" s="78"/>
      <c r="F134" s="78"/>
      <c r="H134" s="50"/>
    </row>
    <row r="135" spans="2:8" ht="20.25">
      <c r="B135" s="50"/>
      <c r="C135" s="87"/>
      <c r="D135" s="77"/>
      <c r="E135" s="78"/>
      <c r="F135" s="78"/>
      <c r="H135" s="50"/>
    </row>
    <row r="136" spans="2:8" ht="20.25">
      <c r="B136" s="50"/>
      <c r="C136" s="78"/>
      <c r="D136" s="77"/>
      <c r="E136" s="78"/>
      <c r="F136" s="78"/>
      <c r="H136" s="50"/>
    </row>
    <row r="137" spans="2:8" ht="20.25">
      <c r="B137" s="50"/>
      <c r="C137" s="87"/>
      <c r="D137" s="77"/>
      <c r="E137" s="78"/>
      <c r="F137" s="78"/>
      <c r="H137" s="50"/>
    </row>
    <row r="138" spans="2:8" ht="20.25">
      <c r="B138" s="50"/>
      <c r="C138" s="78"/>
      <c r="D138" s="77"/>
      <c r="E138" s="78"/>
      <c r="F138" s="78"/>
      <c r="H138" s="50"/>
    </row>
    <row r="139" spans="2:8" ht="20.25">
      <c r="B139" s="50"/>
      <c r="C139" s="87"/>
      <c r="D139" s="77"/>
      <c r="E139" s="78"/>
      <c r="F139" s="78"/>
      <c r="H139" s="50"/>
    </row>
    <row r="140" spans="2:8" ht="20.25">
      <c r="B140" s="50"/>
      <c r="C140" s="78"/>
      <c r="D140" s="77"/>
      <c r="E140" s="78"/>
      <c r="F140" s="78"/>
      <c r="H140" s="50"/>
    </row>
    <row r="141" spans="2:8" ht="20.25">
      <c r="B141" s="50"/>
      <c r="C141" s="87"/>
      <c r="D141" s="77"/>
      <c r="E141" s="78"/>
      <c r="F141" s="78"/>
      <c r="H141" s="50"/>
    </row>
    <row r="142" spans="2:8" ht="20.25">
      <c r="B142" s="50"/>
      <c r="C142" s="78"/>
      <c r="D142" s="77"/>
      <c r="E142" s="78"/>
      <c r="F142" s="78"/>
      <c r="H142" s="50"/>
    </row>
    <row r="143" spans="2:8" ht="20.25">
      <c r="B143" s="50"/>
      <c r="C143" s="82"/>
      <c r="D143" s="82"/>
      <c r="E143" s="82"/>
      <c r="F143" s="82"/>
      <c r="H143" s="50"/>
    </row>
    <row r="144" spans="2:8" ht="20.25">
      <c r="B144" s="50"/>
      <c r="C144" s="82"/>
      <c r="D144" s="82"/>
      <c r="E144" s="82"/>
      <c r="F144" s="82"/>
      <c r="H144" s="50"/>
    </row>
    <row r="145" spans="2:8" ht="20.25">
      <c r="B145" s="50"/>
      <c r="C145" s="88"/>
      <c r="D145" s="82"/>
      <c r="E145" s="89"/>
      <c r="F145" s="89"/>
      <c r="H145" s="50"/>
    </row>
    <row r="146" spans="2:8" ht="20.25">
      <c r="B146" s="50"/>
      <c r="C146" s="78"/>
      <c r="D146" s="78"/>
      <c r="E146" s="77"/>
      <c r="F146" s="77"/>
      <c r="H146" s="50"/>
    </row>
    <row r="147" spans="2:8" ht="20.25">
      <c r="B147" s="50"/>
      <c r="C147" s="87"/>
      <c r="D147" s="77"/>
      <c r="E147" s="78"/>
      <c r="F147" s="78"/>
      <c r="H147" s="50"/>
    </row>
    <row r="148" spans="2:8" ht="20.25">
      <c r="B148" s="50"/>
      <c r="C148" s="78"/>
      <c r="D148" s="77"/>
      <c r="E148" s="78"/>
      <c r="F148" s="78"/>
      <c r="H148" s="50"/>
    </row>
    <row r="149" spans="2:8" ht="20.25">
      <c r="B149" s="50"/>
      <c r="C149" s="87"/>
      <c r="D149" s="78"/>
      <c r="E149" s="78"/>
      <c r="F149" s="78"/>
      <c r="H149" s="50"/>
    </row>
    <row r="150" spans="2:8" ht="20.25">
      <c r="B150" s="50"/>
      <c r="C150" s="78"/>
      <c r="D150" s="77"/>
      <c r="E150" s="78"/>
      <c r="F150" s="78"/>
      <c r="H150" s="50"/>
    </row>
    <row r="151" spans="2:8" ht="20.25">
      <c r="B151" s="50"/>
      <c r="C151" s="87"/>
      <c r="D151" s="77"/>
      <c r="E151" s="78"/>
      <c r="F151" s="78"/>
      <c r="H151" s="50"/>
    </row>
    <row r="152" spans="2:8" ht="20.25">
      <c r="B152" s="50"/>
      <c r="C152" s="78"/>
      <c r="D152" s="77"/>
      <c r="E152" s="78"/>
      <c r="F152" s="78"/>
      <c r="H152" s="50"/>
    </row>
    <row r="153" spans="2:8" ht="20.25">
      <c r="B153" s="50"/>
      <c r="C153" s="87"/>
      <c r="D153" s="77"/>
      <c r="E153" s="78"/>
      <c r="F153" s="78"/>
      <c r="H153" s="50"/>
    </row>
    <row r="154" spans="2:8" ht="20.25">
      <c r="B154" s="50"/>
      <c r="C154" s="78"/>
      <c r="D154" s="77"/>
      <c r="E154" s="78"/>
      <c r="F154" s="78"/>
      <c r="H154" s="50"/>
    </row>
    <row r="155" spans="2:8" ht="20.25">
      <c r="B155" s="50"/>
      <c r="C155" s="87"/>
      <c r="D155" s="77"/>
      <c r="E155" s="78"/>
      <c r="F155" s="78"/>
      <c r="H155" s="50"/>
    </row>
    <row r="156" spans="2:8" ht="20.25">
      <c r="B156" s="50"/>
      <c r="C156" s="78"/>
      <c r="D156" s="77"/>
      <c r="E156" s="78"/>
      <c r="F156" s="78"/>
      <c r="H156" s="50"/>
    </row>
    <row r="157" spans="2:8" ht="20.25">
      <c r="B157" s="50"/>
      <c r="C157" s="87"/>
      <c r="D157" s="77"/>
      <c r="E157" s="78"/>
      <c r="F157" s="78"/>
      <c r="H157" s="50"/>
    </row>
    <row r="158" spans="2:8" ht="20.25">
      <c r="B158" s="50"/>
      <c r="C158" s="78"/>
      <c r="D158" s="77"/>
      <c r="E158" s="78"/>
      <c r="F158" s="78"/>
      <c r="H158" s="50"/>
    </row>
    <row r="159" spans="2:8" ht="20.25">
      <c r="B159" s="50"/>
      <c r="C159" s="87"/>
      <c r="D159" s="77"/>
      <c r="E159" s="78"/>
      <c r="F159" s="78"/>
      <c r="H159" s="50"/>
    </row>
    <row r="160" spans="2:8" ht="20.25">
      <c r="B160" s="50"/>
      <c r="C160" s="78"/>
      <c r="D160" s="77"/>
      <c r="E160" s="78"/>
      <c r="F160" s="78"/>
      <c r="H160" s="50"/>
    </row>
    <row r="161" spans="2:8" ht="20.25">
      <c r="B161" s="50"/>
      <c r="C161" s="87"/>
      <c r="D161" s="77"/>
      <c r="E161" s="78"/>
      <c r="F161" s="78"/>
      <c r="H161" s="50"/>
    </row>
    <row r="162" spans="2:8" ht="20.25">
      <c r="B162" s="50"/>
      <c r="C162" s="78"/>
      <c r="D162" s="77"/>
      <c r="E162" s="78"/>
      <c r="F162" s="78"/>
      <c r="H162" s="50"/>
    </row>
    <row r="163" spans="2:8" ht="20.25">
      <c r="B163" s="50"/>
      <c r="C163" s="87"/>
      <c r="D163" s="77"/>
      <c r="E163" s="78"/>
      <c r="F163" s="78"/>
      <c r="H163" s="50"/>
    </row>
    <row r="164" spans="2:8" ht="20.25">
      <c r="B164" s="50"/>
      <c r="C164" s="78"/>
      <c r="D164" s="77"/>
      <c r="E164" s="78"/>
      <c r="F164" s="78"/>
      <c r="H164" s="50"/>
    </row>
    <row r="165" spans="2:8" ht="20.25">
      <c r="B165" s="50"/>
      <c r="C165" s="87"/>
      <c r="D165" s="77"/>
      <c r="E165" s="78"/>
      <c r="F165" s="78"/>
      <c r="H165" s="50"/>
    </row>
    <row r="166" spans="2:8" ht="20.25">
      <c r="B166" s="50"/>
      <c r="C166" s="78"/>
      <c r="D166" s="77"/>
      <c r="E166" s="78"/>
      <c r="F166" s="78"/>
      <c r="H166" s="50"/>
    </row>
    <row r="167" spans="2:8" ht="20.25">
      <c r="B167" s="50"/>
      <c r="C167" s="87"/>
      <c r="D167" s="77"/>
      <c r="E167" s="78"/>
      <c r="F167" s="78"/>
      <c r="H167" s="50"/>
    </row>
    <row r="168" spans="2:8" ht="20.25">
      <c r="B168" s="50"/>
      <c r="C168" s="78"/>
      <c r="D168" s="77"/>
      <c r="E168" s="78"/>
      <c r="F168" s="78"/>
      <c r="H168" s="50"/>
    </row>
    <row r="169" spans="2:8" ht="20.25">
      <c r="B169" s="50"/>
      <c r="C169" s="87"/>
      <c r="D169" s="77"/>
      <c r="E169" s="78"/>
      <c r="F169" s="78"/>
      <c r="H169" s="50"/>
    </row>
    <row r="170" spans="2:8" ht="20.25">
      <c r="B170" s="50"/>
      <c r="C170" s="78"/>
      <c r="D170" s="77"/>
      <c r="E170" s="78"/>
      <c r="F170" s="78"/>
      <c r="H170" s="50"/>
    </row>
    <row r="171" spans="2:8" ht="20.25">
      <c r="B171" s="50"/>
      <c r="C171" s="82"/>
      <c r="D171" s="82"/>
      <c r="E171" s="82"/>
      <c r="F171" s="82"/>
      <c r="H171" s="50"/>
    </row>
    <row r="172" spans="2:8" ht="20.25">
      <c r="B172" s="50"/>
      <c r="C172" s="82"/>
      <c r="D172" s="82"/>
      <c r="E172" s="90"/>
      <c r="F172" s="90"/>
      <c r="H172" s="50"/>
    </row>
    <row r="173" spans="2:8" ht="20.25">
      <c r="B173" s="50"/>
      <c r="C173" s="88"/>
      <c r="D173" s="82"/>
      <c r="E173" s="89"/>
      <c r="F173" s="89"/>
      <c r="H173" s="50"/>
    </row>
    <row r="174" spans="2:8" ht="20.25">
      <c r="B174" s="50"/>
      <c r="C174" s="78"/>
      <c r="D174" s="78"/>
      <c r="E174" s="77"/>
      <c r="F174" s="77"/>
      <c r="H174" s="50"/>
    </row>
    <row r="175" spans="2:8" ht="20.25">
      <c r="B175" s="50"/>
      <c r="C175" s="87"/>
      <c r="D175" s="77"/>
      <c r="E175" s="78"/>
      <c r="F175" s="78"/>
      <c r="H175" s="50"/>
    </row>
    <row r="176" spans="2:8" ht="20.25">
      <c r="B176" s="50"/>
      <c r="C176" s="78"/>
      <c r="D176" s="77"/>
      <c r="E176" s="78"/>
      <c r="F176" s="78"/>
      <c r="H176" s="50"/>
    </row>
    <row r="177" spans="2:8" ht="20.25">
      <c r="B177" s="50"/>
      <c r="C177" s="87"/>
      <c r="D177" s="78"/>
      <c r="E177" s="78"/>
      <c r="F177" s="78"/>
      <c r="H177" s="50"/>
    </row>
    <row r="178" spans="2:8" ht="20.25">
      <c r="B178" s="50"/>
      <c r="C178" s="78"/>
      <c r="D178" s="77"/>
      <c r="E178" s="78"/>
      <c r="F178" s="78"/>
      <c r="H178" s="50"/>
    </row>
    <row r="179" spans="2:8" ht="20.25">
      <c r="B179" s="50"/>
      <c r="C179" s="87"/>
      <c r="D179" s="77"/>
      <c r="E179" s="78"/>
      <c r="F179" s="78"/>
      <c r="H179" s="50"/>
    </row>
    <row r="180" spans="2:8" ht="20.25">
      <c r="B180" s="50"/>
      <c r="C180" s="78"/>
      <c r="D180" s="77"/>
      <c r="E180" s="78"/>
      <c r="F180" s="78"/>
      <c r="H180" s="50"/>
    </row>
    <row r="181" spans="2:8" ht="20.25">
      <c r="B181" s="50"/>
      <c r="C181" s="87"/>
      <c r="D181" s="77"/>
      <c r="E181" s="78"/>
      <c r="F181" s="78"/>
      <c r="H181" s="50"/>
    </row>
    <row r="182" spans="2:8" ht="20.25">
      <c r="B182" s="50"/>
      <c r="C182" s="78"/>
      <c r="D182" s="77"/>
      <c r="E182" s="78"/>
      <c r="F182" s="78"/>
      <c r="H182" s="50"/>
    </row>
    <row r="183" spans="2:8" ht="20.25">
      <c r="B183" s="50"/>
      <c r="C183" s="87"/>
      <c r="D183" s="77"/>
      <c r="E183" s="78"/>
      <c r="F183" s="78"/>
      <c r="H183" s="50"/>
    </row>
    <row r="184" spans="2:8" ht="20.25">
      <c r="B184" s="50"/>
      <c r="C184" s="78"/>
      <c r="D184" s="77"/>
      <c r="E184" s="78"/>
      <c r="F184" s="78"/>
      <c r="H184" s="50"/>
    </row>
    <row r="185" spans="2:8" ht="20.25">
      <c r="B185" s="50"/>
      <c r="C185" s="87"/>
      <c r="D185" s="77"/>
      <c r="E185" s="78"/>
      <c r="F185" s="78"/>
      <c r="H185" s="50"/>
    </row>
    <row r="186" spans="2:8" ht="20.25">
      <c r="B186" s="50"/>
      <c r="C186" s="78"/>
      <c r="D186" s="77"/>
      <c r="E186" s="78"/>
      <c r="F186" s="78"/>
      <c r="H186" s="50"/>
    </row>
    <row r="187" spans="2:8" ht="20.25">
      <c r="B187" s="50"/>
      <c r="C187" s="87"/>
      <c r="D187" s="77"/>
      <c r="E187" s="78"/>
      <c r="F187" s="78"/>
      <c r="H187" s="50"/>
    </row>
    <row r="188" spans="2:8" ht="20.25">
      <c r="B188" s="50"/>
      <c r="C188" s="78"/>
      <c r="D188" s="77"/>
      <c r="E188" s="78"/>
      <c r="F188" s="78"/>
      <c r="H188" s="50"/>
    </row>
    <row r="189" spans="2:8" ht="20.25">
      <c r="B189" s="50"/>
      <c r="C189" s="87"/>
      <c r="D189" s="77"/>
      <c r="E189" s="78"/>
      <c r="F189" s="78"/>
      <c r="H189" s="50"/>
    </row>
    <row r="190" spans="2:8" ht="20.25">
      <c r="B190" s="50"/>
      <c r="C190" s="78"/>
      <c r="D190" s="77"/>
      <c r="E190" s="78"/>
      <c r="F190" s="78"/>
      <c r="H190" s="50"/>
    </row>
    <row r="191" spans="2:8" ht="20.25">
      <c r="B191" s="50"/>
      <c r="C191" s="87"/>
      <c r="D191" s="77"/>
      <c r="E191" s="78"/>
      <c r="F191" s="78"/>
      <c r="H191" s="50"/>
    </row>
    <row r="192" spans="2:8" ht="20.25">
      <c r="B192" s="50"/>
      <c r="C192" s="78"/>
      <c r="D192" s="77"/>
      <c r="E192" s="78"/>
      <c r="F192" s="78"/>
      <c r="H192" s="50"/>
    </row>
    <row r="193" spans="2:8" ht="20.25">
      <c r="B193" s="50"/>
      <c r="C193" s="87"/>
      <c r="D193" s="77"/>
      <c r="E193" s="78"/>
      <c r="F193" s="78"/>
      <c r="H193" s="50"/>
    </row>
    <row r="194" spans="2:8" ht="20.25">
      <c r="B194" s="50"/>
      <c r="C194" s="78"/>
      <c r="D194" s="77"/>
      <c r="E194" s="78"/>
      <c r="F194" s="78"/>
      <c r="H194" s="50"/>
    </row>
    <row r="195" spans="2:8" ht="20.25">
      <c r="B195" s="50"/>
      <c r="C195" s="87"/>
      <c r="D195" s="77"/>
      <c r="E195" s="78"/>
      <c r="F195" s="78"/>
      <c r="H195" s="50"/>
    </row>
    <row r="196" spans="2:8" ht="20.25">
      <c r="B196" s="50"/>
      <c r="C196" s="78"/>
      <c r="D196" s="77"/>
      <c r="E196" s="78"/>
      <c r="F196" s="78"/>
      <c r="H196" s="50"/>
    </row>
    <row r="197" spans="2:8" ht="20.25">
      <c r="B197" s="50"/>
      <c r="C197" s="87"/>
      <c r="D197" s="77"/>
      <c r="E197" s="78"/>
      <c r="F197" s="78"/>
      <c r="H197" s="50"/>
    </row>
    <row r="198" spans="2:8" ht="20.25">
      <c r="B198" s="50"/>
      <c r="C198" s="78"/>
      <c r="D198" s="77"/>
      <c r="E198" s="78"/>
      <c r="F198" s="78"/>
      <c r="H198" s="50"/>
    </row>
  </sheetData>
  <sheetProtection password="9AA0" sheet="1" objects="1" scenarios="1" formatCells="0" formatColumns="0" formatRows="0"/>
  <mergeCells count="1">
    <mergeCell ref="C5:P5"/>
  </mergeCells>
  <dataValidations count="1">
    <dataValidation type="list" allowBlank="1" showInputMessage="1" showErrorMessage="1" sqref="A7">
      <formula1>TEA</formula1>
    </dataValidation>
  </dataValidations>
  <printOptions horizontalCentered="1"/>
  <pageMargins left="0" right="0" top="0.7480314960629921" bottom="0"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JAGDISH PATEL</dc:creator>
  <cp:keywords/>
  <dc:description/>
  <cp:lastModifiedBy>JAGDISH PATEL</cp:lastModifiedBy>
  <cp:lastPrinted>2019-04-02T10:45:14Z</cp:lastPrinted>
  <dcterms:created xsi:type="dcterms:W3CDTF">2018-10-20T11:26:49Z</dcterms:created>
  <dcterms:modified xsi:type="dcterms:W3CDTF">2019-09-21T10:47:27Z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